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280" windowHeight="4320" tabRatio="465" activeTab="0"/>
  </bookViews>
  <sheets>
    <sheet name="MeetingControlSheet" sheetId="1" r:id="rId1"/>
    <sheet name="TechnicalReviewResults" sheetId="2" r:id="rId2"/>
    <sheet name="WikiTableBuilder" sheetId="3" r:id="rId3"/>
  </sheets>
  <definedNames>
    <definedName name="AllData">'MeetingControlSheet'!$A$1:$R$2</definedName>
    <definedName name="AllItems" localSheetId="1">'TechnicalReviewResults'!$A$1:$R$8</definedName>
    <definedName name="AllItems">'MeetingControlSheet'!$A$1:$R$1</definedName>
    <definedName name="CrLf">'WikiTableBuilder'!$J$1</definedName>
    <definedName name="DataBody" localSheetId="1">'TechnicalReviewResults'!$A$1:$R$22</definedName>
    <definedName name="DataBody">'MeetingControlSheet'!$A$1:$R$1</definedName>
    <definedName name="FinalItems">'MeetingControlSheet'!$A$1:$S$11</definedName>
    <definedName name="HarmContent" localSheetId="1">'TechnicalReviewResults'!$A$1:$R$3</definedName>
    <definedName name="HarmContent">'MeetingControlSheet'!$A$1:$R$1</definedName>
    <definedName name="HarmoItems">'MeetingControlSheet'!$A$1:$S$19</definedName>
    <definedName name="newStuff">'MeetingControlSheet'!$A$1:$S$7</definedName>
    <definedName name="_xlnm.Print_Area" localSheetId="0">'MeetingControlSheet'!$A$1:$F$17</definedName>
    <definedName name="Table" localSheetId="1">'TechnicalReviewResults'!$A$1:$R$11</definedName>
    <definedName name="Table">'MeetingControlSheet'!$A$1:$R$1</definedName>
    <definedName name="theStuff">'MeetingControlSheet'!$A$1:$S$7</definedName>
    <definedName name="URLopening">'WikiTableBuilder'!$I$1</definedName>
  </definedNames>
  <calcPr fullCalcOnLoad="1"/>
</workbook>
</file>

<file path=xl/sharedStrings.xml><?xml version="1.0" encoding="utf-8"?>
<sst xmlns="http://schemas.openxmlformats.org/spreadsheetml/2006/main" count="171" uniqueCount="109">
  <si>
    <t>IndexName</t>
  </si>
  <si>
    <t>FileName2</t>
  </si>
  <si>
    <t>ProposalName</t>
  </si>
  <si>
    <t>Description</t>
  </si>
  <si>
    <t>FileName</t>
  </si>
  <si>
    <t>Result: Approved, Tabled, Rejected, Withdrawn</t>
  </si>
  <si>
    <t>State: 
As-is, Amended</t>
  </si>
  <si>
    <t>Vote: 
For/ Against/ Abstain</t>
  </si>
  <si>
    <t>Revisions</t>
  </si>
  <si>
    <t>Actions/
Other Notes</t>
  </si>
  <si>
    <t>RIM</t>
  </si>
  <si>
    <t>Done</t>
  </si>
  <si>
    <t>Voc</t>
  </si>
  <si>
    <t>Com</t>
  </si>
  <si>
    <t>Coverpage</t>
  </si>
  <si>
    <t>Proposal</t>
  </si>
  <si>
    <t>Item</t>
  </si>
  <si>
    <t xml:space="preserve"> </t>
  </si>
  <si>
    <t>Notes</t>
  </si>
  <si>
    <t>NewSort</t>
  </si>
  <si>
    <t>Intiial</t>
  </si>
  <si>
    <t>Final</t>
  </si>
  <si>
    <t>SECURE</t>
  </si>
  <si>
    <t>PATIENTCARE</t>
  </si>
  <si>
    <t>Result: Approved, Tabled, Rejected,</t>
  </si>
  <si>
    <t>Security Vocabulary Proposal 1</t>
  </si>
  <si>
    <t>Add 3 additional PurposeOfUse codes to ActReason code system</t>
  </si>
  <si>
    <t>Security Vocabulary Proposal 2</t>
  </si>
  <si>
    <t>MNM</t>
  </si>
  <si>
    <t>initial\2012Nov_HARM_INITIALPROPOSAL_RIM_MNM_w_beeler_ManagementOfDeprecatedAttributes-01_20121007235657.doc</t>
  </si>
  <si>
    <t>initial\2012Nov_HARM_INITIALPROPOSAL_RIM_SECURE_kathleen_connor_ConfidentialityCode DF Technical Correction_20121007180458.doc</t>
  </si>
  <si>
    <t>initial\2012Nov_HARM_INITIALPROPOSAL_VOCAB_HOMEHEALTH_richard_thoreson_AdministrativGender Harmonization Proposal_20121007165856.doc</t>
  </si>
  <si>
    <t>initial\2012Nov_HARM_INITIALPROPOSAL_VOCAB_IMAGEMGT_Wendy_Huang_HL7 II-CA201211-01_20121002124057.doc</t>
  </si>
  <si>
    <t>initial\2012Nov_HARM_INITIALPROPOSAL_VOCAB_MEDREC_Wendy_Huang_PHARM-CA201211-01_20120926093029.doc</t>
  </si>
  <si>
    <t>initial\2012Nov_HARM_INITIALPROPOSAL_VOCAB_PATIENTCARE_Wendy_Huang_HL7 PC-CA201211-01_20121003172308.doc</t>
  </si>
  <si>
    <t>initial\2012Nov_HARM_INITIALPROPOSAL_VOCAB_SECURE_kathleen_connor_GeneralPurposeOfUse _20121007182720.doc</t>
  </si>
  <si>
    <t>initial\2012Nov_HARM_INITIALPROPOSAL_VOCAB_SECURE_kathleen_connor_Security Observation Vocabulary_20121007214433.doc</t>
  </si>
  <si>
    <t>initial\2012Nov_HARM_INITIALPROPOSAL_VOCAB_SECURE_kathleen_connor_Update Sensitivity Code CEL to VIP_20121007215439.doc</t>
  </si>
  <si>
    <t>initial\2012Nov_HARM_INITIALPROPOSAL_VOCAB_SECURE_kathleen_connor_Update SensitivityCode PRD to PDS _20121007220255.doc</t>
  </si>
  <si>
    <t>RIM_MNM_w_beeler_ManagementOfDeprecatedAttributes-01</t>
  </si>
  <si>
    <t>DEPREC-01</t>
  </si>
  <si>
    <t>Management of DEPRECATED Attributes used in Normative Models</t>
  </si>
  <si>
    <t>As a consequence of previous Harmonization Actions, there are a number of Normative Static Models that include RIM attributes that were subsequently DEPRECATED.  This proposal will seek recommendations on how to manage and/or update those models.  It will not propose specific changes to either the RIM or Vocabulary.</t>
  </si>
  <si>
    <t>RIM_SECURE_kathleen_connor_ConfidentialityCode DF Technical Correction</t>
  </si>
  <si>
    <t>Technical corrections of the Act.confidentialityCode and Role.confidentialityCode RIM</t>
  </si>
  <si>
    <t>Technical corrections of the Act.confidentialityCode and Role.confidentialityCode RIM definitions.</t>
  </si>
  <si>
    <t>VOCAB_HOMEHEALTH_richard_thoreson_AdministrativGender Harmonization Proposal</t>
  </si>
  <si>
    <t>CBCC_AdministrativeSexGender_NO</t>
  </si>
  <si>
    <t>HOMEHEALTH</t>
  </si>
  <si>
    <t>Refactor HL7 Version 3 AdministrativeGender code system &amp; value</t>
  </si>
  <si>
    <t>Re-factor the HL7 Version 3 AdministrativeGender code system &amp; value sets to reflect the definition for the concept domain as well as the term ‘gender’: the socially constructed roles, behaviors, activities and attributes that a given society considers appropriate for men and women.  This proposal also will serve to align with HL7 Version 2 Administrative Sex (User Table 0001)</t>
  </si>
  <si>
    <t>VOCAB_IMAGEMGT_Wendy_Huang_HL7 II-CA201211-01</t>
  </si>
  <si>
    <t>HL7-IICA2012-01</t>
  </si>
  <si>
    <t>IMAGEMGT</t>
  </si>
  <si>
    <t>Add concept domain for DI report type</t>
  </si>
  <si>
    <t>Add a concept domain which conveys the type of DI report. This is required in a HL7 v3 message to allow binding to a concept domain for the message attribute.</t>
  </si>
  <si>
    <t>VOCAB_MEDREC_Wendy_Huang_PHARM-CA201211-01</t>
  </si>
  <si>
    <t>PHARM-CA201211-01</t>
  </si>
  <si>
    <t>Add Concept domain definition to</t>
  </si>
  <si>
    <t>Add definition to SubstanceAdminSubstitutionReason concept domain which currently is lacking one.</t>
  </si>
  <si>
    <t>VOCAB_PATIENTCARE_Wendy_Huang_HL7 PC-CA201211-01</t>
  </si>
  <si>
    <t>HL7-CA201211-01</t>
  </si>
  <si>
    <t>Add one concept to Act Encounter Code</t>
  </si>
  <si>
    <t>Add one concept to ActEncounterCode under ActCode code system to indicate a type of patient encounter where they are schedule for a visit but the visit has yet to take place.</t>
  </si>
  <si>
    <t xml:space="preserve">VOCAB_SECURE_kathleen_connor_GeneralPurposeOfUse </t>
  </si>
  <si>
    <t>Add COVERAGE and ETREAT to v:GeneralPurposeOfUse</t>
  </si>
  <si>
    <t>VOCAB_SECURE_kathleen_connor_Security Observation Vocabulary</t>
  </si>
  <si>
    <t>Security Observation Vocabulary</t>
  </si>
  <si>
    <t>Create a new SecurityObservationClass; SecurityObservationType and SecurityObservationValue concept domains, code systems, and value sets.</t>
  </si>
  <si>
    <t>VOCAB_SECURE_kathleen_connor_Update Sensitivity Code CEL to VIP</t>
  </si>
  <si>
    <t>Update Sensitivity Code CEL to VIP</t>
  </si>
  <si>
    <t>&lt;&lt;REQUIRED -  Very short general description of the overall proposal.  This should be sufficient for someone scanning a list of proposals to determine whether they are interested in this one.  Example:  “Add three values to domain XYZ”.  Example: “Add attribute Act.xxx&gt;&gt;</t>
  </si>
  <si>
    <t xml:space="preserve">VOCAB_SECURE_kathleen_connor_Update SensitivityCode PRD to PDS </t>
  </si>
  <si>
    <t>Update SensitivityCode PRD to PDS</t>
  </si>
  <si>
    <t>Correct code for patient default sensitivity (from PRD to PDS), which is a leaf concept under the abstract concept InformationSensitivityPolicy in the ActCode code system.</t>
  </si>
  <si>
    <t>This is an incomplete proposal, in that it can not be directly implementd, and it seems just plain wrong.  The only change proposed appears to be rename and redefine "UN (undifferentiated)" in V3 to 'U (unknown)" YET a careful reading shows these are DIFFERNT concepts.</t>
  </si>
  <si>
    <t>Simple, complete.</t>
  </si>
  <si>
    <t>Strightforward; complete. BUT, amend the Summary to read: "Add definition to SubstanceAdminSubstitutionReason concept domain which currently is lacking one and to add two new sub-domains beneath it.".</t>
  </si>
  <si>
    <t>Strightforward, but NOTE that the Definition for the Concept Domain "Confiendtiality" inc;udes BOTH the proposed text AND the prior definition.  (A) This should also be reviewd; AND (B) The Confidentiality definition is included with its mark-up "escaped" sot that it shows in-ine when rendered.</t>
  </si>
  <si>
    <t>PROPOSAL INCOMPLETE.  There is not an exact expression of which codes to change and in cwhich code system, although it might be inferred (either incorrectly or correctly) from the Summary.</t>
  </si>
  <si>
    <t xml:space="preserve">PROPOSAL INCOMPLETE, at best:
1) propose a code and printNa,e for the new classCode
2) Propose formal naming values for the new ActClass
3) Proposal for "SecurityObservationType" as an abstract under ActCode has proposal for four more "abstract codes".  Is this the beginning of a post-coordinated plan??? If the children are NOT abstract, please provide Code, print=name and definition
4) ResourceIntegrityStatusValue is a concept that cannot bind to a Value set
5) ResourceProvenanceValue  BADLY incompletye - code system, code, definition parent, etc.etc.etc. 
6) ResourceProvenanceSourceReportedByValue   BADLY incompletye - code system, code, definition parent, etc.etc.etc.
7)  ResourceIntegrityConfidenceValue    BADLY incompletye - code system, code, definition parent, etc.etc.etc.
</t>
  </si>
  <si>
    <t>OK as Technical Correction, but ONLY if the referenced previous proposal covers all of the elements listed in the Summary here.  Does it?</t>
  </si>
  <si>
    <t>Yet to be done.</t>
  </si>
  <si>
    <t>initial\2012Nov_HARM_INITIALPROPOSAL_VOCAB_INM_Wendy_Huang_InM-CA201208-01_20120927163643.doc</t>
  </si>
  <si>
    <t>initial\2012Nov_HARM_INITIALPROPOSAL_VOCAB_MNM_Wendy_Huang_HL7 MnM-CA201211-01_20120926162042.doc</t>
  </si>
  <si>
    <t>initial\2012Nov_HARM_INITIALPROPOSAL_VOCAB_PHER_uk_2_Concern Condition class codes re-org_20121005191751.doc</t>
  </si>
  <si>
    <t>initial\2012Nov_HARM_INITIALPROPOSAL_VOCAB_PHER_Wendy_Huang_HL7 PHER-CA20211-01_20121002124122.doc</t>
  </si>
  <si>
    <t>VOCAB_INM_Wendy_Huang_InM-CA201208-01</t>
  </si>
  <si>
    <t>HL7 InM-CA-201211-01</t>
  </si>
  <si>
    <t>INM</t>
  </si>
  <si>
    <t>Add two codes for GenericUpdateReasonCode</t>
  </si>
  <si>
    <t>In supporting a broad Canadian implementation of the Personnel Management topic, addition of two codes are required which are currently not represented in existing set of codes in ActReason code system.</t>
  </si>
  <si>
    <t>MEDREC</t>
  </si>
  <si>
    <t>VOCAB_MNM_Wendy_Huang_HL7 MnM-CA201211-01</t>
  </si>
  <si>
    <t>MnM-CA201211-01</t>
  </si>
  <si>
    <t>Enhance concept domain definitions</t>
  </si>
  <si>
    <t>Update and clarify meaning on several concept domains.</t>
  </si>
  <si>
    <t>VOCAB_PHER_uk_2_Concern Condition class codes re-org</t>
  </si>
  <si>
    <t>2012.PHER.RS01</t>
  </si>
  <si>
    <t>PHER</t>
  </si>
  <si>
    <t>CONC Concern class code move</t>
  </si>
  <si>
    <t>Move the CONC Concern class code from its current location under OBS to be an immediate child of ACT. This is considered a technical correction, since it is believed that placement under OBS was counter to the original intention._x000B_Deprecate the COND Condition class code, which is too similar to CONC.</t>
  </si>
  <si>
    <t>VOCAB_PHER_Wendy_Huang_HL7 PHER-CA20211-01</t>
  </si>
  <si>
    <t>HL7 PHER-CA20211-01</t>
  </si>
  <si>
    <t>Add concept to ActReason_AntigenInvalidReason</t>
  </si>
  <si>
    <t>Add a concept to the list of reasons why an Immunization antigen is considered invalid. This is used to support ongoing implementations of the v3 Immunization messages.</t>
  </si>
  <si>
    <t>Proposal is complete, but note that it cannot be adopted as a Technical Correction because the original change was implemented exactly as it was proposed.  Therefore this is a change.</t>
  </si>
  <si>
    <t>Straight forward and complete, BUT, the definition is not clear.  Is it supposed to be :"A patient related encounter for the pupose of planning or scheduling future service delivery on behalf of the patient." ??</t>
  </si>
  <si>
    <t>Straight forward and complete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</si>
</sst>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409]dddd\,\ mmmm\ dd\,\ yyyy"/>
  </numFmts>
  <fonts count="42">
    <font>
      <sz val="10"/>
      <name val="Arial"/>
      <family val="0"/>
    </font>
    <font>
      <u val="single"/>
      <sz val="10"/>
      <color indexed="12"/>
      <name val="Arial"/>
      <family val="2"/>
    </font>
    <font>
      <sz val="8"/>
      <name val="Arial"/>
      <family val="2"/>
    </font>
    <font>
      <u val="single"/>
      <sz val="10"/>
      <color indexed="36"/>
      <name val="Arial"/>
      <family val="2"/>
    </font>
    <font>
      <u val="single"/>
      <sz val="8"/>
      <color indexed="12"/>
      <name val="Arial"/>
      <family val="2"/>
    </font>
    <font>
      <b/>
      <sz val="10"/>
      <name val="Arial"/>
      <family val="2"/>
    </font>
    <font>
      <b/>
      <sz val="8"/>
      <name val="Arial"/>
      <family val="2"/>
    </font>
    <font>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FFFF00"/>
        <bgColor indexed="64"/>
      </patternFill>
    </fill>
    <fill>
      <patternFill patternType="solid">
        <fgColor rgb="FF92D050"/>
        <bgColor indexed="64"/>
      </patternFill>
    </fill>
    <fill>
      <patternFill patternType="solid">
        <fgColor rgb="FFFF606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2">
    <xf numFmtId="0" fontId="0" fillId="0" borderId="0" xfId="0" applyAlignment="1">
      <alignment/>
    </xf>
    <xf numFmtId="0" fontId="0" fillId="0" borderId="0" xfId="0" applyAlignment="1">
      <alignment vertical="top" wrapText="1"/>
    </xf>
    <xf numFmtId="0" fontId="2" fillId="0" borderId="0" xfId="0" applyFont="1" applyAlignment="1">
      <alignment vertical="top"/>
    </xf>
    <xf numFmtId="0" fontId="5" fillId="0" borderId="0" xfId="0" applyFont="1" applyAlignment="1">
      <alignment horizontal="center" wrapText="1"/>
    </xf>
    <xf numFmtId="0" fontId="0" fillId="0" borderId="0" xfId="0" applyAlignment="1">
      <alignment horizontal="center" vertical="top" wrapText="1"/>
    </xf>
    <xf numFmtId="0" fontId="5" fillId="0" borderId="0" xfId="0" applyFont="1" applyAlignment="1">
      <alignment horizontal="center" vertical="center" wrapText="1"/>
    </xf>
    <xf numFmtId="0" fontId="0" fillId="0" borderId="0" xfId="0" applyBorder="1" applyAlignment="1">
      <alignment vertical="top" wrapText="1"/>
    </xf>
    <xf numFmtId="0" fontId="4" fillId="0" borderId="0" xfId="53" applyFont="1" applyBorder="1" applyAlignment="1" applyProtection="1">
      <alignment vertical="top"/>
      <protection/>
    </xf>
    <xf numFmtId="0" fontId="1" fillId="0" borderId="0" xfId="53" applyFont="1" applyBorder="1" applyAlignment="1" applyProtection="1">
      <alignment horizontal="center" vertical="top"/>
      <protection/>
    </xf>
    <xf numFmtId="49" fontId="0" fillId="0" borderId="0" xfId="0" applyNumberFormat="1" applyAlignment="1">
      <alignment horizontal="center" vertical="top" wrapText="1"/>
    </xf>
    <xf numFmtId="0" fontId="0" fillId="0" borderId="0" xfId="0" applyAlignment="1">
      <alignment horizontal="center" vertical="center" wrapText="1"/>
    </xf>
    <xf numFmtId="49" fontId="0" fillId="0" borderId="0" xfId="0" applyNumberFormat="1" applyAlignment="1">
      <alignment horizontal="left" vertical="top" wrapText="1"/>
    </xf>
    <xf numFmtId="0" fontId="0" fillId="0" borderId="0" xfId="0" applyAlignment="1">
      <alignment horizontal="left" vertical="top" wrapText="1"/>
    </xf>
    <xf numFmtId="0" fontId="4" fillId="0" borderId="0" xfId="53" applyFont="1" applyBorder="1" applyAlignment="1" applyProtection="1">
      <alignment horizontal="center" vertical="top"/>
      <protection/>
    </xf>
    <xf numFmtId="0" fontId="1" fillId="0" borderId="0" xfId="53" applyFont="1" applyAlignment="1" applyProtection="1">
      <alignment horizontal="center" vertical="top"/>
      <protection/>
    </xf>
    <xf numFmtId="0" fontId="0" fillId="0" borderId="0" xfId="57" applyAlignment="1">
      <alignment vertical="top" wrapText="1"/>
      <protection/>
    </xf>
    <xf numFmtId="0" fontId="0" fillId="0" borderId="0" xfId="57" applyAlignment="1">
      <alignment horizontal="center" vertical="top" wrapText="1"/>
      <protection/>
    </xf>
    <xf numFmtId="0" fontId="0" fillId="0" borderId="0" xfId="57" applyAlignment="1">
      <alignment horizontal="left" vertical="top" wrapText="1"/>
      <protection/>
    </xf>
    <xf numFmtId="49" fontId="0" fillId="0" borderId="0" xfId="57" applyNumberFormat="1" applyAlignment="1">
      <alignment horizontal="left" vertical="top" wrapText="1"/>
      <protection/>
    </xf>
    <xf numFmtId="49" fontId="0" fillId="0" borderId="0" xfId="57" applyNumberFormat="1" applyAlignment="1">
      <alignment horizontal="center" vertical="top" wrapText="1"/>
      <protection/>
    </xf>
    <xf numFmtId="0" fontId="2" fillId="0" borderId="0" xfId="57" applyFont="1" applyAlignment="1">
      <alignment vertical="top"/>
      <protection/>
    </xf>
    <xf numFmtId="0" fontId="0" fillId="0" borderId="0" xfId="57" applyAlignment="1">
      <alignment horizontal="center" vertical="center" wrapText="1"/>
      <protection/>
    </xf>
    <xf numFmtId="0" fontId="5" fillId="0" borderId="0" xfId="57" applyFont="1" applyAlignment="1">
      <alignment horizontal="center" vertical="center" wrapText="1"/>
      <protection/>
    </xf>
    <xf numFmtId="0" fontId="0" fillId="0" borderId="0" xfId="57" applyBorder="1" applyAlignment="1">
      <alignment vertical="top" wrapText="1"/>
      <protection/>
    </xf>
    <xf numFmtId="0" fontId="5" fillId="0" borderId="0" xfId="57" applyFont="1" applyAlignment="1">
      <alignment horizontal="center" wrapText="1"/>
      <protection/>
    </xf>
    <xf numFmtId="0" fontId="0" fillId="0" borderId="0" xfId="57" applyBorder="1" applyAlignment="1">
      <alignment horizontal="left" vertical="top" wrapText="1"/>
      <protection/>
    </xf>
    <xf numFmtId="49" fontId="0" fillId="0" borderId="0" xfId="57" applyNumberFormat="1" applyBorder="1" applyAlignment="1">
      <alignment horizontal="left" vertical="top" wrapText="1"/>
      <protection/>
    </xf>
    <xf numFmtId="0" fontId="0" fillId="0" borderId="0" xfId="57" applyBorder="1" applyAlignment="1">
      <alignment horizontal="center" vertical="top"/>
      <protection/>
    </xf>
    <xf numFmtId="0" fontId="6" fillId="0" borderId="0" xfId="57" applyFont="1" applyBorder="1" applyAlignment="1">
      <alignment vertical="top" wrapText="1"/>
      <protection/>
    </xf>
    <xf numFmtId="0" fontId="0" fillId="0" borderId="0" xfId="57">
      <alignment/>
      <protection/>
    </xf>
    <xf numFmtId="0" fontId="0" fillId="0" borderId="0" xfId="57" applyFont="1" applyBorder="1" applyAlignment="1">
      <alignment horizontal="center" vertical="center" wrapText="1"/>
      <protection/>
    </xf>
    <xf numFmtId="0" fontId="0" fillId="0" borderId="0" xfId="57" applyFont="1" applyBorder="1" applyAlignment="1">
      <alignment vertical="top" wrapText="1"/>
      <protection/>
    </xf>
    <xf numFmtId="0" fontId="0" fillId="0" borderId="0" xfId="57" applyFont="1" applyBorder="1" applyAlignment="1">
      <alignment horizontal="center" vertical="top" wrapText="1"/>
      <protection/>
    </xf>
    <xf numFmtId="0" fontId="5" fillId="0" borderId="0" xfId="57" applyFont="1" applyBorder="1" applyAlignment="1">
      <alignment horizontal="center" vertical="center"/>
      <protection/>
    </xf>
    <xf numFmtId="0" fontId="0" fillId="0" borderId="0" xfId="57" applyBorder="1">
      <alignment/>
      <protection/>
    </xf>
    <xf numFmtId="0" fontId="0" fillId="0" borderId="0" xfId="57" applyBorder="1" applyAlignment="1">
      <alignment vertical="center"/>
      <protection/>
    </xf>
    <xf numFmtId="168" fontId="0" fillId="0" borderId="0" xfId="57" applyNumberFormat="1" applyBorder="1" applyAlignment="1">
      <alignment horizontal="center" vertical="center"/>
      <protection/>
    </xf>
    <xf numFmtId="0" fontId="0" fillId="0" borderId="0" xfId="57" applyFont="1" applyBorder="1" applyAlignment="1">
      <alignment vertical="center" wrapText="1"/>
      <protection/>
    </xf>
    <xf numFmtId="49" fontId="0" fillId="0" borderId="0" xfId="57" applyNumberFormat="1" applyFont="1" applyBorder="1" applyAlignment="1">
      <alignment horizontal="left" vertical="top" wrapText="1"/>
      <protection/>
    </xf>
    <xf numFmtId="168" fontId="0" fillId="0" borderId="0" xfId="57" applyNumberFormat="1" applyFont="1" applyBorder="1" applyAlignment="1" quotePrefix="1">
      <alignment horizontal="center" vertical="center"/>
      <protection/>
    </xf>
    <xf numFmtId="0" fontId="0" fillId="0" borderId="0" xfId="57" applyFill="1" applyBorder="1" applyAlignment="1">
      <alignment vertical="top" wrapText="1"/>
      <protection/>
    </xf>
    <xf numFmtId="0" fontId="0" fillId="0" borderId="0" xfId="57" applyFont="1" applyBorder="1">
      <alignment/>
      <protection/>
    </xf>
    <xf numFmtId="0" fontId="5" fillId="0" borderId="0" xfId="57" applyFont="1" applyBorder="1" applyAlignment="1">
      <alignment horizontal="center" vertical="top"/>
      <protection/>
    </xf>
    <xf numFmtId="0" fontId="5" fillId="0" borderId="0" xfId="57" applyFont="1" applyBorder="1" applyAlignment="1">
      <alignment horizontal="left" vertical="top" wrapText="1"/>
      <protection/>
    </xf>
    <xf numFmtId="49" fontId="5" fillId="0" borderId="0" xfId="57" applyNumberFormat="1" applyFont="1" applyBorder="1" applyAlignment="1">
      <alignment horizontal="left" vertical="top" wrapText="1"/>
      <protection/>
    </xf>
    <xf numFmtId="49" fontId="5" fillId="0" borderId="0" xfId="57" applyNumberFormat="1" applyFont="1" applyBorder="1" applyAlignment="1">
      <alignment horizontal="center" vertical="top" wrapText="1"/>
      <protection/>
    </xf>
    <xf numFmtId="0" fontId="5" fillId="0" borderId="0" xfId="57" applyFont="1" applyBorder="1" applyAlignment="1">
      <alignment horizontal="center" vertical="top" wrapText="1"/>
      <protection/>
    </xf>
    <xf numFmtId="0" fontId="5" fillId="0" borderId="0" xfId="57" applyFont="1" applyBorder="1" applyAlignment="1">
      <alignment horizontal="center"/>
      <protection/>
    </xf>
    <xf numFmtId="0" fontId="5" fillId="0" borderId="0" xfId="57" applyFont="1" applyBorder="1" applyAlignment="1">
      <alignment horizontal="center" wrapText="1"/>
      <protection/>
    </xf>
    <xf numFmtId="0" fontId="5" fillId="0" borderId="0" xfId="57" applyFont="1" applyBorder="1" applyAlignment="1">
      <alignment horizontal="center" textRotation="180" wrapText="1"/>
      <protection/>
    </xf>
    <xf numFmtId="0" fontId="5" fillId="0" borderId="0" xfId="57" applyFont="1" applyBorder="1" applyAlignment="1">
      <alignment horizontal="center" vertical="center" textRotation="180" wrapText="1"/>
      <protection/>
    </xf>
    <xf numFmtId="0" fontId="0" fillId="33" borderId="0" xfId="0" applyFont="1" applyFill="1" applyAlignment="1">
      <alignment/>
    </xf>
    <xf numFmtId="0" fontId="7" fillId="33" borderId="0" xfId="0" applyFont="1" applyFill="1" applyAlignment="1">
      <alignment/>
    </xf>
    <xf numFmtId="0" fontId="0" fillId="0" borderId="0" xfId="0" applyFont="1" applyFill="1" applyAlignment="1">
      <alignment/>
    </xf>
    <xf numFmtId="0" fontId="7" fillId="0" borderId="0" xfId="0" applyFont="1" applyFill="1" applyAlignment="1">
      <alignment/>
    </xf>
    <xf numFmtId="0" fontId="0" fillId="0" borderId="0" xfId="57" applyFont="1" applyFill="1" applyBorder="1" applyAlignment="1">
      <alignment vertical="top" wrapText="1"/>
      <protection/>
    </xf>
    <xf numFmtId="0" fontId="1" fillId="0" borderId="0" xfId="53" applyFont="1" applyFill="1" applyBorder="1" applyAlignment="1" applyProtection="1">
      <alignment horizontal="center" vertical="top"/>
      <protection/>
    </xf>
    <xf numFmtId="0" fontId="6" fillId="0" borderId="0" xfId="0" applyFont="1" applyFill="1" applyBorder="1" applyAlignment="1">
      <alignment vertical="top" wrapText="1"/>
    </xf>
    <xf numFmtId="0" fontId="4" fillId="0" borderId="0" xfId="53" applyFont="1" applyFill="1" applyBorder="1" applyAlignment="1" applyProtection="1">
      <alignment vertical="top"/>
      <protection/>
    </xf>
    <xf numFmtId="49" fontId="0" fillId="0" borderId="0" xfId="0" applyNumberFormat="1" applyFill="1" applyBorder="1" applyAlignment="1">
      <alignment horizontal="left" vertical="top" wrapText="1"/>
    </xf>
    <xf numFmtId="0" fontId="0" fillId="0" borderId="0" xfId="0" applyFill="1" applyBorder="1" applyAlignment="1">
      <alignment horizontal="center" vertical="top"/>
    </xf>
    <xf numFmtId="0" fontId="0" fillId="0" borderId="0" xfId="0" applyFill="1" applyBorder="1" applyAlignment="1">
      <alignment horizontal="left" vertical="top" wrapText="1"/>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168" fontId="0" fillId="0" borderId="10" xfId="0" applyNumberFormat="1" applyFill="1" applyBorder="1" applyAlignment="1">
      <alignment horizontal="center" vertical="center"/>
    </xf>
    <xf numFmtId="0" fontId="5" fillId="0" borderId="11" xfId="0" applyFont="1" applyFill="1" applyBorder="1" applyAlignment="1">
      <alignment horizontal="center" wrapText="1"/>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5" fillId="0" borderId="12" xfId="0" applyFont="1" applyBorder="1" applyAlignment="1">
      <alignment horizontal="center" wrapText="1"/>
    </xf>
    <xf numFmtId="0" fontId="5" fillId="0" borderId="13" xfId="0" applyFont="1" applyBorder="1" applyAlignment="1">
      <alignment horizontal="center" vertical="center" textRotation="180" wrapText="1"/>
    </xf>
    <xf numFmtId="0" fontId="5" fillId="0" borderId="13" xfId="0" applyFont="1" applyBorder="1" applyAlignment="1">
      <alignment horizontal="center" wrapText="1"/>
    </xf>
    <xf numFmtId="0" fontId="5" fillId="0" borderId="13" xfId="0" applyFont="1" applyBorder="1" applyAlignment="1">
      <alignment horizontal="center"/>
    </xf>
    <xf numFmtId="49" fontId="5" fillId="0" borderId="13" xfId="0" applyNumberFormat="1" applyFont="1" applyBorder="1" applyAlignment="1">
      <alignment horizontal="left" vertical="top" wrapText="1"/>
    </xf>
    <xf numFmtId="0" fontId="5" fillId="0" borderId="13" xfId="0" applyFont="1" applyBorder="1" applyAlignment="1">
      <alignment horizontal="center"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left" vertical="top" wrapText="1"/>
    </xf>
    <xf numFmtId="0" fontId="5" fillId="0" borderId="13" xfId="0" applyFont="1" applyBorder="1" applyAlignment="1">
      <alignment horizontal="center" vertical="top"/>
    </xf>
    <xf numFmtId="0" fontId="5" fillId="0" borderId="14" xfId="0" applyFont="1" applyBorder="1" applyAlignment="1">
      <alignment horizontal="center" wrapText="1"/>
    </xf>
    <xf numFmtId="0" fontId="0" fillId="0" borderId="0" xfId="0" applyFill="1" applyBorder="1" applyAlignment="1">
      <alignment/>
    </xf>
    <xf numFmtId="0" fontId="1" fillId="0" borderId="0" xfId="53" applyFill="1" applyBorder="1" applyAlignment="1" applyProtection="1">
      <alignment horizontal="center" vertical="top"/>
      <protection/>
    </xf>
    <xf numFmtId="0" fontId="0" fillId="0" borderId="0" xfId="0" applyFill="1" applyAlignment="1">
      <alignment horizontal="center" vertical="top" wrapText="1"/>
    </xf>
    <xf numFmtId="0" fontId="0" fillId="0" borderId="0" xfId="0" applyFill="1" applyAlignment="1">
      <alignment horizontal="center" vertical="center" wrapText="1"/>
    </xf>
    <xf numFmtId="0" fontId="5" fillId="0" borderId="0" xfId="0" applyFont="1" applyFill="1" applyAlignment="1">
      <alignment horizontal="center" vertical="center" wrapText="1"/>
    </xf>
    <xf numFmtId="0" fontId="0" fillId="0" borderId="0" xfId="0" applyFill="1" applyAlignment="1">
      <alignment vertical="top" wrapText="1"/>
    </xf>
    <xf numFmtId="0" fontId="2" fillId="0" borderId="0" xfId="0" applyFont="1" applyFill="1" applyAlignment="1">
      <alignment vertical="top"/>
    </xf>
    <xf numFmtId="49" fontId="0" fillId="0" borderId="0" xfId="0" applyNumberFormat="1" applyFill="1" applyAlignment="1">
      <alignment horizontal="left" vertical="top" wrapText="1"/>
    </xf>
    <xf numFmtId="49" fontId="0" fillId="0" borderId="0" xfId="0" applyNumberFormat="1" applyFill="1" applyAlignment="1">
      <alignment horizontal="center" vertical="top" wrapText="1"/>
    </xf>
    <xf numFmtId="0" fontId="0" fillId="0" borderId="0" xfId="0" applyFill="1" applyAlignment="1">
      <alignment horizontal="left" vertical="top" wrapText="1"/>
    </xf>
    <xf numFmtId="168" fontId="0" fillId="0" borderId="0" xfId="0" applyNumberFormat="1" applyFill="1" applyBorder="1" applyAlignment="1">
      <alignment horizontal="center" vertical="center"/>
    </xf>
    <xf numFmtId="0" fontId="5" fillId="0" borderId="0" xfId="0" applyFont="1" applyFill="1" applyBorder="1" applyAlignment="1">
      <alignment horizontal="center" wrapText="1"/>
    </xf>
    <xf numFmtId="0" fontId="0" fillId="0" borderId="0" xfId="0" applyFill="1" applyBorder="1" applyAlignment="1">
      <alignment vertical="top" wrapText="1"/>
    </xf>
    <xf numFmtId="0" fontId="0" fillId="0" borderId="0" xfId="0" applyFont="1" applyFill="1" applyBorder="1" applyAlignment="1">
      <alignment horizontal="left" vertical="top" wrapText="1"/>
    </xf>
    <xf numFmtId="0" fontId="0" fillId="0" borderId="0" xfId="57" applyFont="1" applyFill="1" applyBorder="1" applyAlignment="1">
      <alignment vertical="center" wrapText="1"/>
      <protection/>
    </xf>
    <xf numFmtId="168" fontId="0" fillId="34" borderId="0" xfId="0" applyNumberFormat="1" applyFill="1" applyBorder="1" applyAlignment="1">
      <alignment horizontal="center" vertical="center"/>
    </xf>
    <xf numFmtId="0" fontId="5" fillId="34" borderId="0" xfId="0" applyFont="1" applyFill="1" applyBorder="1" applyAlignment="1">
      <alignment horizontal="center" vertical="center"/>
    </xf>
    <xf numFmtId="0" fontId="0" fillId="34" borderId="0" xfId="0" applyFont="1" applyFill="1" applyBorder="1" applyAlignment="1">
      <alignment horizontal="center" vertical="top" wrapText="1"/>
    </xf>
    <xf numFmtId="0" fontId="0" fillId="34" borderId="0" xfId="0" applyFont="1" applyFill="1" applyBorder="1" applyAlignment="1">
      <alignment vertical="top" wrapText="1"/>
    </xf>
    <xf numFmtId="0" fontId="0" fillId="34" borderId="0" xfId="0" applyFont="1" applyFill="1" applyBorder="1" applyAlignment="1">
      <alignment horizontal="left" vertical="top" wrapText="1"/>
    </xf>
    <xf numFmtId="0" fontId="1" fillId="34" borderId="0" xfId="53" applyFont="1" applyFill="1" applyBorder="1" applyAlignment="1" applyProtection="1">
      <alignment horizontal="center" vertical="top"/>
      <protection/>
    </xf>
    <xf numFmtId="0" fontId="0" fillId="34" borderId="0" xfId="0" applyFill="1" applyAlignment="1">
      <alignment/>
    </xf>
    <xf numFmtId="0" fontId="6" fillId="34" borderId="0" xfId="0" applyFont="1" applyFill="1" applyBorder="1" applyAlignment="1">
      <alignment vertical="top" wrapText="1"/>
    </xf>
    <xf numFmtId="0" fontId="4" fillId="34" borderId="0" xfId="53" applyFont="1" applyFill="1" applyBorder="1" applyAlignment="1" applyProtection="1">
      <alignment vertical="top"/>
      <protection/>
    </xf>
    <xf numFmtId="49" fontId="0" fillId="34" borderId="0" xfId="0" applyNumberFormat="1" applyFill="1" applyBorder="1" applyAlignment="1">
      <alignment horizontal="left" vertical="top" wrapText="1"/>
    </xf>
    <xf numFmtId="0" fontId="0" fillId="34" borderId="0" xfId="0" applyFill="1" applyBorder="1" applyAlignment="1">
      <alignment horizontal="center" vertical="top"/>
    </xf>
    <xf numFmtId="0" fontId="0" fillId="34" borderId="0" xfId="0" applyFill="1" applyBorder="1" applyAlignment="1">
      <alignment horizontal="left" vertical="top" wrapText="1"/>
    </xf>
    <xf numFmtId="0" fontId="5" fillId="34" borderId="0" xfId="0" applyFont="1" applyFill="1" applyBorder="1" applyAlignment="1">
      <alignment horizontal="center" wrapText="1"/>
    </xf>
    <xf numFmtId="0" fontId="0" fillId="34" borderId="0" xfId="57" applyFont="1" applyFill="1" applyBorder="1" applyAlignment="1">
      <alignment vertical="top" wrapText="1"/>
      <protection/>
    </xf>
    <xf numFmtId="0" fontId="0" fillId="34" borderId="0" xfId="0" applyFont="1" applyFill="1" applyBorder="1" applyAlignment="1">
      <alignment horizontal="center" vertical="center"/>
    </xf>
    <xf numFmtId="0" fontId="0" fillId="34" borderId="0" xfId="0" applyFont="1" applyFill="1" applyBorder="1" applyAlignment="1">
      <alignment horizontal="center" vertical="center"/>
    </xf>
    <xf numFmtId="0" fontId="1" fillId="34" borderId="0" xfId="53" applyFont="1" applyFill="1" applyBorder="1" applyAlignment="1" applyProtection="1">
      <alignment vertical="top" wrapText="1"/>
      <protection/>
    </xf>
    <xf numFmtId="168" fontId="0" fillId="35" borderId="0" xfId="0" applyNumberFormat="1" applyFill="1" applyBorder="1" applyAlignment="1">
      <alignment horizontal="center" vertical="center"/>
    </xf>
    <xf numFmtId="0" fontId="5" fillId="35" borderId="0" xfId="0" applyFont="1" applyFill="1" applyBorder="1" applyAlignment="1">
      <alignment horizontal="center" vertical="center"/>
    </xf>
    <xf numFmtId="0" fontId="0" fillId="35" borderId="0" xfId="0" applyFont="1" applyFill="1" applyBorder="1" applyAlignment="1">
      <alignment horizontal="center" vertical="top" wrapText="1"/>
    </xf>
    <xf numFmtId="0" fontId="0" fillId="35" borderId="0" xfId="0" applyFont="1" applyFill="1" applyBorder="1" applyAlignment="1">
      <alignment vertical="top" wrapText="1"/>
    </xf>
    <xf numFmtId="0" fontId="0" fillId="35" borderId="0" xfId="57" applyFont="1" applyFill="1" applyBorder="1" applyAlignment="1">
      <alignment horizontal="left" vertical="top" wrapText="1"/>
      <protection/>
    </xf>
    <xf numFmtId="0" fontId="1" fillId="35" borderId="0" xfId="53" applyFont="1" applyFill="1" applyBorder="1" applyAlignment="1" applyProtection="1">
      <alignment horizontal="center" vertical="top"/>
      <protection/>
    </xf>
    <xf numFmtId="0" fontId="0" fillId="35" borderId="0" xfId="0" applyFill="1" applyAlignment="1">
      <alignment/>
    </xf>
    <xf numFmtId="0" fontId="6" fillId="35" borderId="0" xfId="0" applyFont="1" applyFill="1" applyBorder="1" applyAlignment="1">
      <alignment vertical="top" wrapText="1"/>
    </xf>
    <xf numFmtId="0" fontId="4" fillId="35" borderId="0" xfId="53" applyFont="1" applyFill="1" applyBorder="1" applyAlignment="1" applyProtection="1">
      <alignment vertical="top"/>
      <protection/>
    </xf>
    <xf numFmtId="49" fontId="0" fillId="35" borderId="0" xfId="0" applyNumberFormat="1" applyFill="1" applyBorder="1" applyAlignment="1">
      <alignment horizontal="left" vertical="top" wrapText="1"/>
    </xf>
    <xf numFmtId="0" fontId="0" fillId="35" borderId="0" xfId="0" applyFill="1" applyBorder="1" applyAlignment="1">
      <alignment horizontal="center" vertical="top"/>
    </xf>
    <xf numFmtId="0" fontId="0" fillId="35" borderId="0" xfId="0" applyFill="1" applyBorder="1" applyAlignment="1">
      <alignment horizontal="left" vertical="top" wrapText="1"/>
    </xf>
    <xf numFmtId="0" fontId="5" fillId="35" borderId="0" xfId="0" applyFont="1" applyFill="1" applyBorder="1" applyAlignment="1">
      <alignment horizontal="center" wrapText="1"/>
    </xf>
    <xf numFmtId="0" fontId="0" fillId="35" borderId="0" xfId="0" applyFont="1" applyFill="1" applyBorder="1" applyAlignment="1">
      <alignment horizontal="left" vertical="top" wrapText="1"/>
    </xf>
    <xf numFmtId="168" fontId="0" fillId="36" borderId="0" xfId="0" applyNumberFormat="1" applyFill="1" applyBorder="1" applyAlignment="1">
      <alignment horizontal="center" vertical="center"/>
    </xf>
    <xf numFmtId="0" fontId="5" fillId="36" borderId="0" xfId="0" applyFont="1" applyFill="1" applyBorder="1" applyAlignment="1">
      <alignment horizontal="center" vertical="center"/>
    </xf>
    <xf numFmtId="0" fontId="0" fillId="36" borderId="0" xfId="0" applyFont="1" applyFill="1" applyBorder="1" applyAlignment="1">
      <alignment horizontal="center" vertical="top" wrapText="1"/>
    </xf>
    <xf numFmtId="0" fontId="0" fillId="36" borderId="0" xfId="0" applyFont="1" applyFill="1" applyBorder="1" applyAlignment="1">
      <alignment vertical="top" wrapText="1"/>
    </xf>
    <xf numFmtId="0" fontId="0" fillId="36" borderId="0" xfId="57" applyFont="1" applyFill="1" applyBorder="1" applyAlignment="1">
      <alignment vertical="top" wrapText="1"/>
      <protection/>
    </xf>
    <xf numFmtId="0" fontId="1" fillId="36" borderId="0" xfId="53" applyFont="1" applyFill="1" applyBorder="1" applyAlignment="1" applyProtection="1">
      <alignment horizontal="center" vertical="top"/>
      <protection/>
    </xf>
    <xf numFmtId="0" fontId="0" fillId="36" borderId="0" xfId="0" applyFill="1" applyAlignment="1">
      <alignment/>
    </xf>
    <xf numFmtId="0" fontId="6" fillId="36" borderId="0" xfId="0" applyFont="1" applyFill="1" applyBorder="1" applyAlignment="1">
      <alignment vertical="top" wrapText="1"/>
    </xf>
    <xf numFmtId="0" fontId="4" fillId="36" borderId="0" xfId="53" applyFont="1" applyFill="1" applyBorder="1" applyAlignment="1" applyProtection="1">
      <alignment vertical="top"/>
      <protection/>
    </xf>
    <xf numFmtId="49" fontId="0" fillId="36" borderId="0" xfId="0" applyNumberFormat="1" applyFont="1" applyFill="1" applyBorder="1" applyAlignment="1">
      <alignment horizontal="left" vertical="top" wrapText="1"/>
    </xf>
    <xf numFmtId="0" fontId="0" fillId="36" borderId="0" xfId="0" applyFill="1" applyBorder="1" applyAlignment="1">
      <alignment horizontal="center" vertical="top"/>
    </xf>
    <xf numFmtId="49" fontId="0" fillId="36" borderId="0" xfId="0" applyNumberFormat="1" applyFill="1" applyBorder="1" applyAlignment="1">
      <alignment horizontal="left" vertical="top" wrapText="1"/>
    </xf>
    <xf numFmtId="0" fontId="0" fillId="36" borderId="0" xfId="0" applyFill="1" applyBorder="1" applyAlignment="1">
      <alignment horizontal="left" vertical="top" wrapText="1"/>
    </xf>
    <xf numFmtId="0" fontId="5" fillId="36" borderId="0" xfId="0" applyFont="1" applyFill="1" applyBorder="1" applyAlignment="1">
      <alignment horizontal="center" wrapText="1"/>
    </xf>
    <xf numFmtId="0" fontId="0" fillId="36" borderId="0" xfId="0" applyFont="1" applyFill="1" applyBorder="1" applyAlignment="1">
      <alignment horizontal="center" vertical="center"/>
    </xf>
    <xf numFmtId="0" fontId="0" fillId="36" borderId="0"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itial\2012Nov_HARM_INITIALPROPOSAL_RIM_MNM_w_beeler_ManagementOfDeprecatedAttributes-01_20121007235657.doc" TargetMode="External" /><Relationship Id="rId2" Type="http://schemas.openxmlformats.org/officeDocument/2006/relationships/hyperlink" Target="initial\2012Nov_HARM_INITIALPROPOSAL_RIM_SECURE_kathleen_connor_ConfidentialityCode%20DF%20Technical%20Correction_20121007180458.doc" TargetMode="External" /><Relationship Id="rId3" Type="http://schemas.openxmlformats.org/officeDocument/2006/relationships/hyperlink" Target="initial\2012Nov_HARM_INITIALPROPOSAL_VOCAB_HOMEHEALTH_richard_thoreson_AdministrativGender%20Harmonization%20Proposal_20121007165856.doc" TargetMode="External" /><Relationship Id="rId4" Type="http://schemas.openxmlformats.org/officeDocument/2006/relationships/hyperlink" Target="initial\2012Nov_HARM_INITIALPROPOSAL_VOCAB_IMAGEMGT_Wendy_Huang_HL7%20II-CA201211-01_20121002124057.doc" TargetMode="External" /><Relationship Id="rId5" Type="http://schemas.openxmlformats.org/officeDocument/2006/relationships/hyperlink" Target="initial\2012Nov_HARM_INITIALPROPOSAL_VOCAB_PHER_uk_2_Concern%20Condition%20class%20codes%20re-org_20121005191751.doc" TargetMode="External" /><Relationship Id="rId6" Type="http://schemas.openxmlformats.org/officeDocument/2006/relationships/hyperlink" Target="initial\2012Nov_HARM_INITIALPROPOSAL_VOCAB_PHER_Wendy_Huang_HL7%20PHER-CA20211-01_20121002124122.doc" TargetMode="External" /><Relationship Id="rId7" Type="http://schemas.openxmlformats.org/officeDocument/2006/relationships/hyperlink" Target="initial\2012Nov_HARM_INITIALPROPOSAL_VOCAB_SECURE_kathleen_connor_GeneralPurposeOfUse%20_20121007182720.doc" TargetMode="External" /><Relationship Id="rId8" Type="http://schemas.openxmlformats.org/officeDocument/2006/relationships/hyperlink" Target="initial\2012Nov_HARM_INITIALPROPOSAL_VOCAB_SECURE_kathleen_connor_Security%20Observation%20Vocabulary_20121007214433.doc" TargetMode="External" /><Relationship Id="rId9" Type="http://schemas.openxmlformats.org/officeDocument/2006/relationships/hyperlink" Target="initial\2012Nov_HARM_INITIALPROPOSAL_VOCAB_SECURE_kathleen_connor_Update%20Sensitivity%20Code%20CEL%20to%20VIP_20121007215439.doc" TargetMode="External" /><Relationship Id="rId10" Type="http://schemas.openxmlformats.org/officeDocument/2006/relationships/hyperlink" Target="initial\2012Nov_HARM_INITIALPROPOSAL_VOCAB_SECURE_kathleen_connor_Update%20SensitivityCode%20PRD%20to%20PDS%20_20121007220255.doc" TargetMode="External" /><Relationship Id="rId11" Type="http://schemas.openxmlformats.org/officeDocument/2006/relationships/hyperlink" Target="initial\2012Nov_HARM_INITIALPROPOSAL_VOCAB_INM_Wendy_Huang_InM-CA201208-01_20120927163643.doc" TargetMode="External" /><Relationship Id="rId12" Type="http://schemas.openxmlformats.org/officeDocument/2006/relationships/hyperlink" Target="initial\2012Nov_HARM_INITIALPROPOSAL_VOCAB_MEDREC_Wendy_Huang_PHARM-CA201211-01_20120926093029.doc" TargetMode="External" /><Relationship Id="rId13" Type="http://schemas.openxmlformats.org/officeDocument/2006/relationships/hyperlink" Target="initial\2012Nov_HARM_INITIALPROPOSAL_VOCAB_MNM_Wendy_Huang_HL7%20MnM-CA201211-01_20120926162042.doc" TargetMode="External" /><Relationship Id="rId14" Type="http://schemas.openxmlformats.org/officeDocument/2006/relationships/hyperlink" Target="initial\2012Nov_HARM_INITIALPROPOSAL_VOCAB_PATIENTCARE_Wendy_Huang_HL7%20PC-CA201211-01_20121003172308.doc" TargetMode="External" /><Relationship Id="rId15" Type="http://schemas.openxmlformats.org/officeDocument/2006/relationships/hyperlink" Target="initial\2012Nov_HARM_INITIALPROPOSAL_VOCAB_INM_Wendy_Huang_InM-CA201208-01_20120927163643.doc" TargetMode="External" /><Relationship Id="rId16" Type="http://schemas.openxmlformats.org/officeDocument/2006/relationships/hyperlink" Target="initial\2012Nov_HARM_INITIALPROPOSAL_VOCAB_MEDREC_Wendy_Huang_PHARM-CA201211-01_20120926093029.doc" TargetMode="External" /><Relationship Id="rId17" Type="http://schemas.openxmlformats.org/officeDocument/2006/relationships/hyperlink" Target="initial\2012Nov_HARM_INITIALPROPOSAL_VOCAB_MNM_Wendy_Huang_HL7%20MnM-CA201211-01_20120926162042.doc" TargetMode="External" /><Relationship Id="rId18" Type="http://schemas.openxmlformats.org/officeDocument/2006/relationships/hyperlink" Target="initial\2012Nov_HARM_INITIALPROPOSAL_VOCAB_PATIENTCARE_Wendy_Huang_HL7%20PC-CA201211-01_20121003172308.doc" TargetMode="External" /><Relationship Id="rId19" Type="http://schemas.openxmlformats.org/officeDocument/2006/relationships/hyperlink" Target="initial\2012Nov_HARM_INITIALPROPOSAL_VOCAB_PHER_uk_2_Concern%20Condition%20class%20codes%20re-org_20121005191751.doc" TargetMode="External" /><Relationship Id="rId20" Type="http://schemas.openxmlformats.org/officeDocument/2006/relationships/hyperlink" Target="initial\2012Nov_HARM_INITIALPROPOSAL_VOCAB_PHER_Wendy_Huang_HL7%20PHER-CA20211-01_20121002124122.doc"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S31"/>
  <sheetViews>
    <sheetView tabSelected="1" zoomScalePageLayoutView="0" workbookViewId="0" topLeftCell="A1">
      <pane xSplit="5" ySplit="1" topLeftCell="F2" activePane="bottomRight" state="frozen"/>
      <selection pane="topLeft" activeCell="A1" sqref="A1"/>
      <selection pane="topRight" activeCell="F1" sqref="F1"/>
      <selection pane="bottomLeft" activeCell="A1" sqref="A1"/>
      <selection pane="bottomRight" activeCell="A1" sqref="A1"/>
    </sheetView>
  </sheetViews>
  <sheetFormatPr defaultColWidth="9.140625" defaultRowHeight="12.75"/>
  <cols>
    <col min="1" max="1" width="7.421875" style="4" customWidth="1"/>
    <col min="2" max="2" width="4.421875" style="10" customWidth="1"/>
    <col min="3" max="4" width="3.421875" style="5" customWidth="1"/>
    <col min="5" max="5" width="11.140625" style="1" customWidth="1"/>
    <col min="6" max="6" width="25.00390625" style="1" customWidth="1"/>
    <col min="7" max="7" width="49.57421875" style="1" customWidth="1"/>
    <col min="8" max="8" width="60.140625" style="10" customWidth="1"/>
    <col min="9" max="9" width="28.140625" style="1" customWidth="1"/>
    <col min="10" max="10" width="28.28125" style="1" customWidth="1"/>
    <col min="11" max="11" width="26.28125" style="1" customWidth="1"/>
    <col min="12" max="12" width="81.7109375" style="2" customWidth="1"/>
    <col min="13" max="13" width="10.421875" style="11" customWidth="1"/>
    <col min="14" max="14" width="10.421875" style="4" customWidth="1"/>
    <col min="15" max="15" width="10.8515625" style="9" customWidth="1"/>
    <col min="16" max="16" width="32.140625" style="11" customWidth="1"/>
    <col min="17" max="17" width="47.421875" style="12" customWidth="1"/>
    <col min="18" max="18" width="12.00390625" style="4" customWidth="1"/>
    <col min="19" max="19" width="24.421875" style="1" customWidth="1"/>
    <col min="20" max="20" width="18.7109375" style="1" customWidth="1"/>
    <col min="21" max="16384" width="9.140625" style="1" customWidth="1"/>
  </cols>
  <sheetData>
    <row r="1" spans="1:19" s="3" customFormat="1" ht="52.5" customHeight="1">
      <c r="A1" s="70" t="s">
        <v>16</v>
      </c>
      <c r="B1" s="71" t="s">
        <v>11</v>
      </c>
      <c r="C1" s="71" t="s">
        <v>10</v>
      </c>
      <c r="D1" s="71" t="s">
        <v>12</v>
      </c>
      <c r="E1" s="72" t="s">
        <v>13</v>
      </c>
      <c r="F1" s="72" t="s">
        <v>2</v>
      </c>
      <c r="G1" s="72" t="s">
        <v>3</v>
      </c>
      <c r="H1" s="72" t="s">
        <v>18</v>
      </c>
      <c r="I1" s="72" t="s">
        <v>20</v>
      </c>
      <c r="J1" s="72" t="s">
        <v>21</v>
      </c>
      <c r="K1" s="72" t="s">
        <v>0</v>
      </c>
      <c r="L1" s="73" t="s">
        <v>4</v>
      </c>
      <c r="M1" s="74" t="s">
        <v>24</v>
      </c>
      <c r="N1" s="75" t="s">
        <v>6</v>
      </c>
      <c r="O1" s="76" t="s">
        <v>7</v>
      </c>
      <c r="P1" s="74" t="s">
        <v>8</v>
      </c>
      <c r="Q1" s="77" t="s">
        <v>9</v>
      </c>
      <c r="R1" s="78" t="s">
        <v>1</v>
      </c>
      <c r="S1" s="79" t="s">
        <v>19</v>
      </c>
    </row>
    <row r="2" spans="1:19" s="92" customFormat="1" ht="89.25">
      <c r="A2" s="126">
        <v>10000</v>
      </c>
      <c r="B2" s="127"/>
      <c r="C2" s="127"/>
      <c r="D2" s="127"/>
      <c r="E2" s="128" t="s">
        <v>48</v>
      </c>
      <c r="F2" s="129" t="s">
        <v>49</v>
      </c>
      <c r="G2" s="129" t="s">
        <v>50</v>
      </c>
      <c r="H2" s="130" t="s">
        <v>75</v>
      </c>
      <c r="I2" s="131" t="s">
        <v>47</v>
      </c>
      <c r="J2" s="132"/>
      <c r="K2" s="133" t="s">
        <v>46</v>
      </c>
      <c r="L2" s="134" t="s">
        <v>31</v>
      </c>
      <c r="M2" s="135" t="s">
        <v>17</v>
      </c>
      <c r="N2" s="136"/>
      <c r="O2" s="136"/>
      <c r="P2" s="137"/>
      <c r="Q2" s="138"/>
      <c r="R2" s="134"/>
      <c r="S2" s="139"/>
    </row>
    <row r="3" spans="1:19" s="92" customFormat="1" ht="38.25">
      <c r="A3" s="112">
        <v>10000</v>
      </c>
      <c r="B3" s="113"/>
      <c r="C3" s="113"/>
      <c r="D3" s="113"/>
      <c r="E3" s="114" t="s">
        <v>53</v>
      </c>
      <c r="F3" s="115" t="s">
        <v>54</v>
      </c>
      <c r="G3" s="115" t="s">
        <v>55</v>
      </c>
      <c r="H3" s="116" t="s">
        <v>76</v>
      </c>
      <c r="I3" s="117" t="s">
        <v>52</v>
      </c>
      <c r="J3" s="118"/>
      <c r="K3" s="119" t="s">
        <v>51</v>
      </c>
      <c r="L3" s="120" t="s">
        <v>32</v>
      </c>
      <c r="M3" s="121" t="s">
        <v>17</v>
      </c>
      <c r="N3" s="122"/>
      <c r="O3" s="122"/>
      <c r="P3" s="121"/>
      <c r="Q3" s="123"/>
      <c r="R3" s="120"/>
      <c r="S3" s="124"/>
    </row>
    <row r="4" spans="1:19" s="92" customFormat="1" ht="51">
      <c r="A4" s="112">
        <v>10000</v>
      </c>
      <c r="B4" s="113"/>
      <c r="C4" s="113"/>
      <c r="D4" s="113"/>
      <c r="E4" s="114" t="s">
        <v>89</v>
      </c>
      <c r="F4" s="115" t="s">
        <v>90</v>
      </c>
      <c r="G4" s="115" t="s">
        <v>91</v>
      </c>
      <c r="H4" s="116" t="s">
        <v>76</v>
      </c>
      <c r="I4" s="117" t="s">
        <v>88</v>
      </c>
      <c r="J4" s="118"/>
      <c r="K4" s="119" t="s">
        <v>87</v>
      </c>
      <c r="L4" s="120" t="s">
        <v>83</v>
      </c>
      <c r="M4" s="121" t="s">
        <v>17</v>
      </c>
      <c r="N4" s="122"/>
      <c r="O4" s="122"/>
      <c r="P4" s="121"/>
      <c r="Q4" s="123"/>
      <c r="R4" s="120"/>
      <c r="S4" s="124"/>
    </row>
    <row r="5" spans="1:19" s="92" customFormat="1" ht="51">
      <c r="A5" s="112">
        <v>10000</v>
      </c>
      <c r="B5" s="113"/>
      <c r="C5" s="113"/>
      <c r="D5" s="113"/>
      <c r="E5" s="114" t="s">
        <v>92</v>
      </c>
      <c r="F5" s="115" t="s">
        <v>58</v>
      </c>
      <c r="G5" s="115" t="s">
        <v>59</v>
      </c>
      <c r="H5" s="125" t="s">
        <v>77</v>
      </c>
      <c r="I5" s="117" t="s">
        <v>57</v>
      </c>
      <c r="J5" s="118"/>
      <c r="K5" s="119" t="s">
        <v>56</v>
      </c>
      <c r="L5" s="120" t="s">
        <v>33</v>
      </c>
      <c r="M5" s="121" t="s">
        <v>17</v>
      </c>
      <c r="N5" s="122"/>
      <c r="O5" s="122"/>
      <c r="P5" s="121"/>
      <c r="Q5" s="123"/>
      <c r="R5" s="120"/>
      <c r="S5" s="124"/>
    </row>
    <row r="6" spans="1:19" s="92" customFormat="1" ht="25.5">
      <c r="A6" s="112">
        <v>10000</v>
      </c>
      <c r="B6" s="113"/>
      <c r="C6" s="113"/>
      <c r="D6" s="113"/>
      <c r="E6" s="114" t="s">
        <v>28</v>
      </c>
      <c r="F6" s="115" t="s">
        <v>95</v>
      </c>
      <c r="G6" s="115" t="s">
        <v>96</v>
      </c>
      <c r="H6" s="116" t="s">
        <v>76</v>
      </c>
      <c r="I6" s="117" t="s">
        <v>94</v>
      </c>
      <c r="J6" s="118"/>
      <c r="K6" s="119" t="s">
        <v>93</v>
      </c>
      <c r="L6" s="120" t="s">
        <v>84</v>
      </c>
      <c r="M6" s="121" t="s">
        <v>17</v>
      </c>
      <c r="N6" s="122"/>
      <c r="O6" s="122"/>
      <c r="P6" s="121"/>
      <c r="Q6" s="123"/>
      <c r="R6" s="120"/>
      <c r="S6" s="124"/>
    </row>
    <row r="7" spans="1:19" s="92" customFormat="1" ht="51">
      <c r="A7" s="95">
        <v>10000</v>
      </c>
      <c r="B7" s="96"/>
      <c r="C7" s="96"/>
      <c r="D7" s="96"/>
      <c r="E7" s="97" t="s">
        <v>23</v>
      </c>
      <c r="F7" s="98" t="s">
        <v>62</v>
      </c>
      <c r="G7" s="98" t="s">
        <v>63</v>
      </c>
      <c r="H7" s="99" t="s">
        <v>107</v>
      </c>
      <c r="I7" s="100" t="s">
        <v>61</v>
      </c>
      <c r="J7" s="101"/>
      <c r="K7" s="102" t="s">
        <v>60</v>
      </c>
      <c r="L7" s="103" t="s">
        <v>34</v>
      </c>
      <c r="M7" s="104" t="s">
        <v>17</v>
      </c>
      <c r="N7" s="105"/>
      <c r="O7" s="105"/>
      <c r="P7" s="104"/>
      <c r="Q7" s="106"/>
      <c r="R7" s="103"/>
      <c r="S7" s="107"/>
    </row>
    <row r="8" spans="1:19" s="92" customFormat="1" ht="76.5">
      <c r="A8" s="95">
        <v>10000</v>
      </c>
      <c r="B8" s="109"/>
      <c r="C8" s="96"/>
      <c r="D8" s="96"/>
      <c r="E8" s="97" t="s">
        <v>99</v>
      </c>
      <c r="F8" s="98" t="s">
        <v>100</v>
      </c>
      <c r="G8" s="98" t="s">
        <v>101</v>
      </c>
      <c r="H8" s="98" t="s">
        <v>106</v>
      </c>
      <c r="I8" s="100" t="s">
        <v>98</v>
      </c>
      <c r="J8" s="101"/>
      <c r="K8" s="102" t="s">
        <v>97</v>
      </c>
      <c r="L8" s="103" t="s">
        <v>85</v>
      </c>
      <c r="M8" s="104" t="s">
        <v>17</v>
      </c>
      <c r="N8" s="105"/>
      <c r="O8" s="105"/>
      <c r="P8" s="104"/>
      <c r="Q8" s="106"/>
      <c r="R8" s="103"/>
      <c r="S8" s="107"/>
    </row>
    <row r="9" spans="1:19" s="92" customFormat="1" ht="51">
      <c r="A9" s="95">
        <v>10000</v>
      </c>
      <c r="B9" s="96"/>
      <c r="C9" s="96"/>
      <c r="D9" s="96"/>
      <c r="E9" s="97" t="s">
        <v>99</v>
      </c>
      <c r="F9" s="111" t="s">
        <v>104</v>
      </c>
      <c r="G9" s="98" t="s">
        <v>105</v>
      </c>
      <c r="H9" s="99" t="s">
        <v>108</v>
      </c>
      <c r="I9" s="100" t="s">
        <v>103</v>
      </c>
      <c r="J9" s="101"/>
      <c r="K9" s="102" t="s">
        <v>102</v>
      </c>
      <c r="L9" s="103" t="s">
        <v>86</v>
      </c>
      <c r="M9" s="104" t="s">
        <v>17</v>
      </c>
      <c r="N9" s="105"/>
      <c r="O9" s="105"/>
      <c r="P9" s="104"/>
      <c r="Q9" s="106"/>
      <c r="R9" s="103"/>
      <c r="S9" s="107"/>
    </row>
    <row r="10" spans="1:19" s="92" customFormat="1" ht="63.75">
      <c r="A10" s="95">
        <v>10000</v>
      </c>
      <c r="B10" s="96"/>
      <c r="C10" s="96"/>
      <c r="D10" s="96"/>
      <c r="E10" s="97" t="s">
        <v>22</v>
      </c>
      <c r="F10" s="98" t="s">
        <v>44</v>
      </c>
      <c r="G10" s="98" t="s">
        <v>45</v>
      </c>
      <c r="H10" s="108" t="s">
        <v>78</v>
      </c>
      <c r="I10" s="100" t="s">
        <v>25</v>
      </c>
      <c r="J10" s="101"/>
      <c r="K10" s="102" t="s">
        <v>43</v>
      </c>
      <c r="L10" s="103" t="s">
        <v>30</v>
      </c>
      <c r="M10" s="104" t="s">
        <v>17</v>
      </c>
      <c r="N10" s="105"/>
      <c r="O10" s="105"/>
      <c r="P10" s="104"/>
      <c r="Q10" s="106"/>
      <c r="R10" s="103"/>
      <c r="S10" s="107"/>
    </row>
    <row r="11" spans="1:19" s="92" customFormat="1" ht="63.75">
      <c r="A11" s="126">
        <v>10001</v>
      </c>
      <c r="B11" s="140"/>
      <c r="C11" s="127"/>
      <c r="D11" s="127"/>
      <c r="E11" s="128" t="s">
        <v>22</v>
      </c>
      <c r="F11" s="129" t="s">
        <v>70</v>
      </c>
      <c r="G11" s="129" t="s">
        <v>71</v>
      </c>
      <c r="H11" s="141" t="s">
        <v>79</v>
      </c>
      <c r="I11" s="131" t="s">
        <v>25</v>
      </c>
      <c r="J11" s="132"/>
      <c r="K11" s="133" t="s">
        <v>69</v>
      </c>
      <c r="L11" s="134" t="s">
        <v>37</v>
      </c>
      <c r="M11" s="137" t="s">
        <v>17</v>
      </c>
      <c r="N11" s="136"/>
      <c r="O11" s="136"/>
      <c r="P11" s="137"/>
      <c r="Q11" s="138"/>
      <c r="R11" s="134"/>
      <c r="S11" s="139"/>
    </row>
    <row r="12" spans="1:19" s="92" customFormat="1" ht="38.25">
      <c r="A12" s="126">
        <v>10001</v>
      </c>
      <c r="B12" s="140"/>
      <c r="C12" s="127"/>
      <c r="D12" s="127"/>
      <c r="E12" s="128" t="s">
        <v>22</v>
      </c>
      <c r="F12" s="129" t="s">
        <v>73</v>
      </c>
      <c r="G12" s="129" t="s">
        <v>74</v>
      </c>
      <c r="H12" s="141" t="s">
        <v>79</v>
      </c>
      <c r="I12" s="131" t="s">
        <v>25</v>
      </c>
      <c r="J12" s="132"/>
      <c r="K12" s="133" t="s">
        <v>72</v>
      </c>
      <c r="L12" s="134" t="s">
        <v>38</v>
      </c>
      <c r="M12" s="137" t="s">
        <v>17</v>
      </c>
      <c r="N12" s="136"/>
      <c r="O12" s="136"/>
      <c r="P12" s="137"/>
      <c r="Q12" s="138"/>
      <c r="R12" s="134"/>
      <c r="S12" s="139"/>
    </row>
    <row r="13" spans="1:19" s="92" customFormat="1" ht="204">
      <c r="A13" s="126">
        <v>10002</v>
      </c>
      <c r="B13" s="127"/>
      <c r="C13" s="127"/>
      <c r="D13" s="127"/>
      <c r="E13" s="128" t="s">
        <v>22</v>
      </c>
      <c r="F13" s="129" t="s">
        <v>67</v>
      </c>
      <c r="G13" s="129" t="s">
        <v>68</v>
      </c>
      <c r="H13" s="141" t="s">
        <v>80</v>
      </c>
      <c r="I13" s="131" t="s">
        <v>25</v>
      </c>
      <c r="J13" s="132"/>
      <c r="K13" s="133" t="s">
        <v>66</v>
      </c>
      <c r="L13" s="134" t="s">
        <v>36</v>
      </c>
      <c r="M13" s="135" t="s">
        <v>17</v>
      </c>
      <c r="N13" s="136"/>
      <c r="O13" s="136"/>
      <c r="P13" s="137"/>
      <c r="Q13" s="138"/>
      <c r="R13" s="134"/>
      <c r="S13" s="139"/>
    </row>
    <row r="14" spans="1:19" s="92" customFormat="1" ht="38.25">
      <c r="A14" s="95">
        <v>10003</v>
      </c>
      <c r="B14" s="96"/>
      <c r="C14" s="96"/>
      <c r="D14" s="96"/>
      <c r="E14" s="97" t="s">
        <v>22</v>
      </c>
      <c r="F14" s="98" t="s">
        <v>65</v>
      </c>
      <c r="G14" s="98" t="s">
        <v>26</v>
      </c>
      <c r="H14" s="99" t="s">
        <v>81</v>
      </c>
      <c r="I14" s="100" t="s">
        <v>27</v>
      </c>
      <c r="J14" s="101"/>
      <c r="K14" s="102" t="s">
        <v>64</v>
      </c>
      <c r="L14" s="103" t="s">
        <v>35</v>
      </c>
      <c r="M14" s="104" t="s">
        <v>17</v>
      </c>
      <c r="N14" s="105"/>
      <c r="O14" s="105"/>
      <c r="P14" s="104"/>
      <c r="Q14" s="106"/>
      <c r="R14" s="103"/>
      <c r="S14" s="107"/>
    </row>
    <row r="15" spans="1:19" s="92" customFormat="1" ht="89.25">
      <c r="A15" s="95">
        <v>90000</v>
      </c>
      <c r="B15" s="109"/>
      <c r="C15" s="110"/>
      <c r="D15" s="96"/>
      <c r="E15" s="97" t="s">
        <v>28</v>
      </c>
      <c r="F15" s="98" t="s">
        <v>41</v>
      </c>
      <c r="G15" s="98" t="s">
        <v>42</v>
      </c>
      <c r="H15" s="108" t="s">
        <v>82</v>
      </c>
      <c r="I15" s="100" t="s">
        <v>40</v>
      </c>
      <c r="J15" s="101"/>
      <c r="K15" s="102" t="s">
        <v>39</v>
      </c>
      <c r="L15" s="103" t="s">
        <v>29</v>
      </c>
      <c r="M15" s="104" t="s">
        <v>17</v>
      </c>
      <c r="N15" s="105"/>
      <c r="O15" s="105"/>
      <c r="P15" s="104"/>
      <c r="Q15" s="104"/>
      <c r="R15" s="103"/>
      <c r="S15" s="107"/>
    </row>
    <row r="16" spans="1:19" s="92" customFormat="1" ht="12.75">
      <c r="A16" s="90"/>
      <c r="B16" s="63"/>
      <c r="C16" s="62"/>
      <c r="D16" s="62"/>
      <c r="E16" s="68"/>
      <c r="F16" s="69"/>
      <c r="G16" s="69"/>
      <c r="H16" s="93"/>
      <c r="I16" s="56"/>
      <c r="J16" s="80"/>
      <c r="K16" s="57"/>
      <c r="L16" s="58"/>
      <c r="M16" s="59"/>
      <c r="N16" s="60"/>
      <c r="O16" s="60"/>
      <c r="P16" s="59"/>
      <c r="Q16" s="61"/>
      <c r="R16" s="58"/>
      <c r="S16" s="91"/>
    </row>
    <row r="17" spans="1:19" s="92" customFormat="1" ht="12.75">
      <c r="A17" s="90"/>
      <c r="B17" s="63"/>
      <c r="C17" s="62"/>
      <c r="D17" s="62"/>
      <c r="E17" s="68"/>
      <c r="F17" s="69"/>
      <c r="G17" s="69"/>
      <c r="H17" s="55"/>
      <c r="I17" s="56"/>
      <c r="J17" s="56"/>
      <c r="K17" s="57"/>
      <c r="L17" s="58"/>
      <c r="M17" s="59"/>
      <c r="N17" s="60"/>
      <c r="O17" s="60"/>
      <c r="P17" s="59"/>
      <c r="Q17" s="61"/>
      <c r="R17" s="58"/>
      <c r="S17" s="91"/>
    </row>
    <row r="18" spans="1:19" s="92" customFormat="1" ht="12.75">
      <c r="A18" s="90"/>
      <c r="B18" s="63"/>
      <c r="C18" s="62"/>
      <c r="D18" s="62"/>
      <c r="E18" s="68"/>
      <c r="F18" s="69"/>
      <c r="G18" s="69"/>
      <c r="H18" s="55"/>
      <c r="I18" s="56"/>
      <c r="J18" s="56"/>
      <c r="K18" s="57"/>
      <c r="L18" s="58"/>
      <c r="M18" s="59"/>
      <c r="N18" s="60"/>
      <c r="O18" s="60"/>
      <c r="P18" s="59"/>
      <c r="Q18" s="61"/>
      <c r="R18" s="58"/>
      <c r="S18" s="91"/>
    </row>
    <row r="19" spans="1:19" s="92" customFormat="1" ht="12.75">
      <c r="A19" s="90"/>
      <c r="B19" s="63"/>
      <c r="C19" s="62"/>
      <c r="D19" s="62"/>
      <c r="E19" s="68"/>
      <c r="F19" s="69"/>
      <c r="G19" s="69"/>
      <c r="H19" s="55"/>
      <c r="I19" s="56"/>
      <c r="J19" s="56"/>
      <c r="K19" s="57"/>
      <c r="L19" s="58"/>
      <c r="M19" s="59"/>
      <c r="N19" s="60"/>
      <c r="O19" s="60"/>
      <c r="P19" s="59"/>
      <c r="Q19" s="61"/>
      <c r="R19" s="58"/>
      <c r="S19" s="91"/>
    </row>
    <row r="20" spans="1:19" s="92" customFormat="1" ht="12.75">
      <c r="A20" s="90"/>
      <c r="B20" s="62"/>
      <c r="C20" s="62"/>
      <c r="D20" s="62"/>
      <c r="E20" s="68"/>
      <c r="F20" s="69"/>
      <c r="G20" s="69"/>
      <c r="H20" s="94"/>
      <c r="I20" s="56"/>
      <c r="J20" s="56"/>
      <c r="K20" s="57"/>
      <c r="L20" s="58"/>
      <c r="M20" s="59"/>
      <c r="N20" s="60"/>
      <c r="O20" s="60"/>
      <c r="P20" s="59"/>
      <c r="Q20" s="61"/>
      <c r="R20" s="58"/>
      <c r="S20" s="91"/>
    </row>
    <row r="21" spans="1:19" s="6" customFormat="1" ht="12.75">
      <c r="A21" s="90"/>
      <c r="B21" s="63"/>
      <c r="C21" s="63"/>
      <c r="D21" s="62"/>
      <c r="E21" s="64"/>
      <c r="F21" s="65"/>
      <c r="G21" s="65"/>
      <c r="H21" s="55"/>
      <c r="I21" s="80"/>
      <c r="J21" s="56"/>
      <c r="K21" s="57"/>
      <c r="L21" s="58"/>
      <c r="M21" s="59"/>
      <c r="N21" s="60"/>
      <c r="O21" s="60"/>
      <c r="P21" s="59"/>
      <c r="Q21" s="61"/>
      <c r="R21" s="58"/>
      <c r="S21" s="91"/>
    </row>
    <row r="22" spans="1:19" s="6" customFormat="1" ht="12.75">
      <c r="A22" s="66"/>
      <c r="B22" s="62"/>
      <c r="C22" s="62"/>
      <c r="D22" s="62"/>
      <c r="E22" s="64"/>
      <c r="F22" s="65"/>
      <c r="G22" s="65"/>
      <c r="H22" s="55"/>
      <c r="I22" s="56"/>
      <c r="J22" s="80"/>
      <c r="K22" s="57"/>
      <c r="L22" s="58"/>
      <c r="M22" s="59"/>
      <c r="N22" s="60"/>
      <c r="O22" s="60"/>
      <c r="P22" s="59"/>
      <c r="Q22" s="61"/>
      <c r="R22" s="58"/>
      <c r="S22" s="67"/>
    </row>
    <row r="23" spans="1:19" s="6" customFormat="1" ht="12.75">
      <c r="A23" s="66"/>
      <c r="B23" s="62"/>
      <c r="C23" s="62"/>
      <c r="D23" s="62"/>
      <c r="E23" s="64"/>
      <c r="F23" s="65"/>
      <c r="G23" s="65"/>
      <c r="H23" s="55"/>
      <c r="I23" s="56"/>
      <c r="J23" s="80"/>
      <c r="K23" s="57"/>
      <c r="L23" s="58"/>
      <c r="M23" s="59"/>
      <c r="N23" s="60"/>
      <c r="O23" s="60"/>
      <c r="P23" s="59"/>
      <c r="Q23" s="61"/>
      <c r="R23" s="58"/>
      <c r="S23" s="67"/>
    </row>
    <row r="24" spans="1:19" s="6" customFormat="1" ht="12.75">
      <c r="A24" s="66"/>
      <c r="B24" s="62"/>
      <c r="C24" s="62"/>
      <c r="D24" s="62"/>
      <c r="E24" s="64"/>
      <c r="F24" s="65"/>
      <c r="G24" s="65"/>
      <c r="H24" s="55"/>
      <c r="I24" s="56"/>
      <c r="J24" s="80"/>
      <c r="K24" s="57"/>
      <c r="L24" s="58"/>
      <c r="M24" s="59"/>
      <c r="N24" s="60"/>
      <c r="O24" s="60"/>
      <c r="P24" s="59"/>
      <c r="Q24" s="61"/>
      <c r="R24" s="58"/>
      <c r="S24" s="67"/>
    </row>
    <row r="25" spans="1:19" s="6" customFormat="1" ht="12.75">
      <c r="A25" s="66"/>
      <c r="B25" s="62"/>
      <c r="C25" s="62"/>
      <c r="D25" s="62"/>
      <c r="E25" s="64"/>
      <c r="F25" s="65"/>
      <c r="G25" s="65"/>
      <c r="H25" s="55"/>
      <c r="I25" s="56"/>
      <c r="J25" s="80"/>
      <c r="K25" s="57"/>
      <c r="L25" s="58"/>
      <c r="M25" s="59"/>
      <c r="N25" s="60"/>
      <c r="O25" s="60"/>
      <c r="P25" s="59"/>
      <c r="Q25" s="61"/>
      <c r="R25" s="58"/>
      <c r="S25" s="67"/>
    </row>
    <row r="26" spans="1:19" s="6" customFormat="1" ht="12.75">
      <c r="A26" s="66"/>
      <c r="B26" s="62"/>
      <c r="C26" s="62"/>
      <c r="D26" s="62"/>
      <c r="E26" s="64"/>
      <c r="F26" s="65"/>
      <c r="G26" s="65"/>
      <c r="H26" s="55"/>
      <c r="I26" s="56"/>
      <c r="J26" s="80"/>
      <c r="K26" s="57"/>
      <c r="L26" s="58"/>
      <c r="M26" s="59"/>
      <c r="N26" s="60"/>
      <c r="O26" s="60"/>
      <c r="P26" s="59"/>
      <c r="Q26" s="61"/>
      <c r="R26" s="58"/>
      <c r="S26" s="67"/>
    </row>
    <row r="27" spans="1:19" s="6" customFormat="1" ht="12.75">
      <c r="A27" s="66"/>
      <c r="B27" s="63"/>
      <c r="C27" s="63"/>
      <c r="D27" s="62"/>
      <c r="E27" s="68"/>
      <c r="F27" s="69"/>
      <c r="G27" s="69"/>
      <c r="H27" s="55"/>
      <c r="I27" s="56"/>
      <c r="J27" s="81"/>
      <c r="K27" s="57"/>
      <c r="L27" s="58"/>
      <c r="M27" s="59"/>
      <c r="N27" s="60"/>
      <c r="O27" s="60"/>
      <c r="P27" s="59"/>
      <c r="Q27" s="61"/>
      <c r="R27" s="58"/>
      <c r="S27" s="67"/>
    </row>
    <row r="28" spans="1:19" s="6" customFormat="1" ht="12.75">
      <c r="A28" s="66"/>
      <c r="B28" s="63"/>
      <c r="C28" s="63"/>
      <c r="D28" s="62"/>
      <c r="E28" s="68"/>
      <c r="F28" s="69"/>
      <c r="G28" s="69"/>
      <c r="H28" s="55"/>
      <c r="I28" s="56"/>
      <c r="J28" s="56"/>
      <c r="K28" s="57"/>
      <c r="L28" s="58"/>
      <c r="M28" s="59"/>
      <c r="N28" s="60"/>
      <c r="O28" s="60"/>
      <c r="P28" s="59"/>
      <c r="Q28" s="61"/>
      <c r="R28" s="58"/>
      <c r="S28" s="67"/>
    </row>
    <row r="29" spans="1:19" s="6" customFormat="1" ht="12.75">
      <c r="A29" s="66"/>
      <c r="B29" s="63"/>
      <c r="C29" s="63"/>
      <c r="D29" s="62"/>
      <c r="E29" s="68"/>
      <c r="F29" s="69"/>
      <c r="G29" s="69"/>
      <c r="H29" s="55"/>
      <c r="I29" s="56"/>
      <c r="J29" s="56"/>
      <c r="K29" s="57"/>
      <c r="L29" s="58"/>
      <c r="M29" s="59"/>
      <c r="N29" s="60"/>
      <c r="O29" s="60"/>
      <c r="P29" s="59"/>
      <c r="Q29" s="61"/>
      <c r="R29" s="58"/>
      <c r="S29" s="67"/>
    </row>
    <row r="30" spans="1:17" ht="12.75">
      <c r="A30" s="82"/>
      <c r="B30" s="83"/>
      <c r="C30" s="84"/>
      <c r="D30" s="84"/>
      <c r="E30" s="85"/>
      <c r="F30" s="85"/>
      <c r="G30" s="85"/>
      <c r="H30" s="83"/>
      <c r="I30" s="85"/>
      <c r="J30" s="85"/>
      <c r="K30" s="85"/>
      <c r="L30" s="86"/>
      <c r="M30" s="87"/>
      <c r="N30" s="82"/>
      <c r="O30" s="88"/>
      <c r="P30" s="87"/>
      <c r="Q30" s="89"/>
    </row>
    <row r="31" spans="1:17" ht="12.75">
      <c r="A31" s="82"/>
      <c r="B31" s="83"/>
      <c r="C31" s="84"/>
      <c r="D31" s="84"/>
      <c r="E31" s="85"/>
      <c r="F31" s="85"/>
      <c r="G31" s="85"/>
      <c r="H31" s="83"/>
      <c r="I31" s="85"/>
      <c r="J31" s="85"/>
      <c r="K31" s="85"/>
      <c r="L31" s="86"/>
      <c r="M31" s="87"/>
      <c r="N31" s="82"/>
      <c r="O31" s="88"/>
      <c r="P31" s="87"/>
      <c r="Q31" s="89"/>
    </row>
  </sheetData>
  <sheetProtection/>
  <hyperlinks>
    <hyperlink ref="I15" r:id="rId1" display="DEPREC-01"/>
    <hyperlink ref="I10" r:id="rId2" display="Security Vocabulary Proposal 1"/>
    <hyperlink ref="I2" r:id="rId3" display="CBCC_AdministrativeSexGender_NO"/>
    <hyperlink ref="I3" r:id="rId4" display="HL7-IICA2012-01"/>
    <hyperlink ref="I8" r:id="rId5" display="2012.PHER.RS01"/>
    <hyperlink ref="I9" r:id="rId6" display="HL7 PHER-CA20211-01"/>
    <hyperlink ref="I14" r:id="rId7" display="Security Vocabulary Proposal 2"/>
    <hyperlink ref="I13" r:id="rId8" display="Security Vocabulary Proposal 1"/>
    <hyperlink ref="I11" r:id="rId9" display="Security Vocabulary Proposal 1"/>
    <hyperlink ref="I12" r:id="rId10" display="Security Vocabulary Proposal 1"/>
    <hyperlink ref="I4" r:id="rId11" display="HL7 InM-CA-201211-01"/>
    <hyperlink ref="I5" r:id="rId12" display="PHARM-CA201211-01"/>
    <hyperlink ref="I6" r:id="rId13" display="MnM-CA201211-01"/>
    <hyperlink ref="I7" r:id="rId14" display="HL7-CA201211-01"/>
    <hyperlink ref="L4" r:id="rId15" display="initial\2012Nov_HARM_INITIALPROPOSAL_VOCAB_INM_Wendy_Huang_InM-CA201208-01_20120927163643.doc"/>
    <hyperlink ref="L5" r:id="rId16" display="initial\2012Nov_HARM_INITIALPROPOSAL_VOCAB_MEDREC_Wendy_Huang_PHARM-CA201211-01_20120926093029.doc"/>
    <hyperlink ref="L6" r:id="rId17" display="initial\2012Nov_HARM_INITIALPROPOSAL_VOCAB_MNM_Wendy_Huang_HL7 MnM-CA201211-01_20120926162042.doc"/>
    <hyperlink ref="L7" r:id="rId18" display="initial\2012Nov_HARM_INITIALPROPOSAL_VOCAB_PATIENTCARE_Wendy_Huang_HL7 PC-CA201211-01_20121003172308.doc"/>
    <hyperlink ref="L8" r:id="rId19" display="initial\2012Nov_HARM_INITIALPROPOSAL_VOCAB_PHER_uk_2_Concern Condition class codes re-org_20121005191751.doc"/>
    <hyperlink ref="L9" r:id="rId20" display="initial\2012Nov_HARM_INITIALPROPOSAL_VOCAB_PHER_Wendy_Huang_HL7 PHER-CA20211-01_20121002124122.doc"/>
  </hyperlinks>
  <printOptions gridLines="1"/>
  <pageMargins left="0.75" right="0.75" top="1" bottom="1" header="0.5" footer="0.5"/>
  <pageSetup horizontalDpi="300" verticalDpi="300" orientation="portrait" r:id="rId21"/>
</worksheet>
</file>

<file path=xl/worksheets/sheet2.xml><?xml version="1.0" encoding="utf-8"?>
<worksheet xmlns="http://schemas.openxmlformats.org/spreadsheetml/2006/main" xmlns:r="http://schemas.openxmlformats.org/officeDocument/2006/relationships">
  <sheetPr codeName="Sheet2"/>
  <dimension ref="A1:S29"/>
  <sheetViews>
    <sheetView zoomScale="80" zoomScaleNormal="80" zoomScalePageLayoutView="0" workbookViewId="0" topLeftCell="A1">
      <pane xSplit="5" ySplit="1" topLeftCell="K2" activePane="bottomRight" state="frozen"/>
      <selection pane="topLeft" activeCell="A1" sqref="A1"/>
      <selection pane="topRight" activeCell="C1" sqref="C1"/>
      <selection pane="bottomLeft" activeCell="A81" sqref="A81"/>
      <selection pane="bottomRight" activeCell="A2" sqref="A2"/>
    </sheetView>
  </sheetViews>
  <sheetFormatPr defaultColWidth="9.140625" defaultRowHeight="12.75"/>
  <cols>
    <col min="1" max="1" width="9.421875" style="16" customWidth="1"/>
    <col min="2" max="2" width="3.421875" style="21" customWidth="1"/>
    <col min="3" max="4" width="3.421875" style="22" customWidth="1"/>
    <col min="5" max="5" width="16.28125" style="15" customWidth="1"/>
    <col min="6" max="6" width="25.00390625" style="15" customWidth="1"/>
    <col min="7" max="7" width="56.140625" style="15" customWidth="1"/>
    <col min="8" max="8" width="33.8515625" style="21" customWidth="1"/>
    <col min="9" max="9" width="22.140625" style="15" customWidth="1"/>
    <col min="10" max="10" width="35.7109375" style="15" customWidth="1"/>
    <col min="11" max="11" width="37.8515625" style="15" customWidth="1"/>
    <col min="12" max="12" width="87.140625" style="20" customWidth="1"/>
    <col min="13" max="13" width="25.140625" style="18" customWidth="1"/>
    <col min="14" max="14" width="11.421875" style="16" customWidth="1"/>
    <col min="15" max="15" width="10.8515625" style="19" customWidth="1"/>
    <col min="16" max="16" width="32.140625" style="18" customWidth="1"/>
    <col min="17" max="17" width="47.421875" style="17" customWidth="1"/>
    <col min="18" max="18" width="12.00390625" style="16" customWidth="1"/>
    <col min="19" max="16384" width="9.140625" style="15" customWidth="1"/>
  </cols>
  <sheetData>
    <row r="1" spans="1:19" s="24" customFormat="1" ht="52.5" customHeight="1">
      <c r="A1" s="48" t="s">
        <v>16</v>
      </c>
      <c r="B1" s="50" t="s">
        <v>11</v>
      </c>
      <c r="C1" s="49" t="s">
        <v>10</v>
      </c>
      <c r="D1" s="49" t="s">
        <v>12</v>
      </c>
      <c r="E1" s="48" t="s">
        <v>13</v>
      </c>
      <c r="F1" s="48" t="s">
        <v>2</v>
      </c>
      <c r="G1" s="48" t="s">
        <v>3</v>
      </c>
      <c r="H1" s="48" t="s">
        <v>18</v>
      </c>
      <c r="I1" s="48" t="s">
        <v>14</v>
      </c>
      <c r="J1" s="48" t="s">
        <v>15</v>
      </c>
      <c r="K1" s="48" t="s">
        <v>0</v>
      </c>
      <c r="L1" s="47" t="s">
        <v>4</v>
      </c>
      <c r="M1" s="44" t="s">
        <v>5</v>
      </c>
      <c r="N1" s="46" t="s">
        <v>6</v>
      </c>
      <c r="O1" s="45" t="s">
        <v>7</v>
      </c>
      <c r="P1" s="44" t="s">
        <v>8</v>
      </c>
      <c r="Q1" s="43" t="s">
        <v>9</v>
      </c>
      <c r="R1" s="42" t="s">
        <v>1</v>
      </c>
      <c r="S1" s="24" t="s">
        <v>17</v>
      </c>
    </row>
    <row r="2" spans="1:19" s="40" customFormat="1" ht="12.75">
      <c r="A2" s="36"/>
      <c r="B2" s="35"/>
      <c r="C2" s="41"/>
      <c r="D2" s="33"/>
      <c r="E2" s="32"/>
      <c r="F2" s="31"/>
      <c r="G2" s="31"/>
      <c r="H2" s="31"/>
      <c r="I2" s="8"/>
      <c r="J2" s="29"/>
      <c r="K2" s="28"/>
      <c r="L2" s="7"/>
      <c r="M2" s="26"/>
      <c r="N2" s="27"/>
      <c r="O2" s="27"/>
      <c r="P2" s="26"/>
      <c r="Q2" s="25"/>
      <c r="R2" s="7"/>
      <c r="S2" s="24" t="s">
        <v>17</v>
      </c>
    </row>
    <row r="3" spans="1:19" s="40" customFormat="1" ht="12.75">
      <c r="A3" s="36"/>
      <c r="B3" s="33"/>
      <c r="C3" s="33"/>
      <c r="D3" s="33"/>
      <c r="E3" s="32"/>
      <c r="F3" s="31"/>
      <c r="G3" s="31"/>
      <c r="H3" s="31"/>
      <c r="I3" s="8"/>
      <c r="J3" s="29"/>
      <c r="K3" s="28"/>
      <c r="L3" s="7"/>
      <c r="M3" s="26"/>
      <c r="N3" s="27"/>
      <c r="O3" s="27"/>
      <c r="P3" s="26"/>
      <c r="Q3" s="25"/>
      <c r="R3" s="27"/>
      <c r="S3" s="24" t="s">
        <v>17</v>
      </c>
    </row>
    <row r="4" spans="1:19" s="23" customFormat="1" ht="12.75">
      <c r="A4" s="39"/>
      <c r="B4" s="33"/>
      <c r="C4" s="33"/>
      <c r="D4" s="33"/>
      <c r="E4" s="32"/>
      <c r="F4" s="31"/>
      <c r="G4" s="31"/>
      <c r="H4" s="31"/>
      <c r="I4" s="8"/>
      <c r="J4" s="29"/>
      <c r="K4" s="28"/>
      <c r="L4" s="7"/>
      <c r="M4" s="26"/>
      <c r="N4" s="27"/>
      <c r="O4" s="27"/>
      <c r="P4" s="26"/>
      <c r="Q4" s="25"/>
      <c r="R4" s="27"/>
      <c r="S4" s="24" t="s">
        <v>17</v>
      </c>
    </row>
    <row r="5" spans="1:19" s="23" customFormat="1" ht="12.75">
      <c r="A5" s="36"/>
      <c r="B5" s="35"/>
      <c r="C5" s="34"/>
      <c r="D5" s="33"/>
      <c r="E5" s="32"/>
      <c r="F5" s="31"/>
      <c r="G5" s="31"/>
      <c r="H5" s="31"/>
      <c r="I5" s="8"/>
      <c r="J5" s="29"/>
      <c r="K5" s="28"/>
      <c r="L5" s="7"/>
      <c r="M5" s="26"/>
      <c r="N5" s="27"/>
      <c r="O5" s="27"/>
      <c r="P5" s="26"/>
      <c r="Q5" s="25"/>
      <c r="R5" s="7"/>
      <c r="S5" s="24" t="s">
        <v>17</v>
      </c>
    </row>
    <row r="6" spans="1:19" s="23" customFormat="1" ht="12.75">
      <c r="A6" s="39"/>
      <c r="B6" s="35"/>
      <c r="C6" s="33"/>
      <c r="D6" s="33"/>
      <c r="E6" s="32"/>
      <c r="F6" s="31"/>
      <c r="G6" s="31"/>
      <c r="H6" s="31"/>
      <c r="I6" s="8"/>
      <c r="J6" s="29"/>
      <c r="K6" s="28"/>
      <c r="L6" s="7"/>
      <c r="M6" s="26"/>
      <c r="N6" s="27"/>
      <c r="O6" s="27"/>
      <c r="P6" s="26"/>
      <c r="Q6" s="25"/>
      <c r="R6" s="7"/>
      <c r="S6" s="24" t="s">
        <v>17</v>
      </c>
    </row>
    <row r="7" spans="1:19" s="23" customFormat="1" ht="12.75">
      <c r="A7" s="36"/>
      <c r="B7" s="35"/>
      <c r="C7" s="33"/>
      <c r="D7" s="33"/>
      <c r="E7" s="32"/>
      <c r="F7" s="31"/>
      <c r="G7" s="31"/>
      <c r="H7" s="31"/>
      <c r="I7" s="8"/>
      <c r="J7" s="29"/>
      <c r="K7" s="28"/>
      <c r="L7" s="7"/>
      <c r="M7" s="26"/>
      <c r="N7" s="27"/>
      <c r="O7" s="27"/>
      <c r="P7" s="26"/>
      <c r="Q7" s="25"/>
      <c r="R7" s="7"/>
      <c r="S7" s="24" t="s">
        <v>17</v>
      </c>
    </row>
    <row r="8" spans="1:19" s="23" customFormat="1" ht="12.75">
      <c r="A8" s="36"/>
      <c r="B8" s="35"/>
      <c r="C8" s="33"/>
      <c r="D8" s="33"/>
      <c r="E8" s="32"/>
      <c r="F8" s="31"/>
      <c r="G8" s="31"/>
      <c r="H8" s="31"/>
      <c r="I8" s="8"/>
      <c r="J8" s="29"/>
      <c r="K8" s="28"/>
      <c r="L8" s="7"/>
      <c r="M8" s="26"/>
      <c r="N8" s="27"/>
      <c r="O8" s="27"/>
      <c r="P8" s="26"/>
      <c r="Q8" s="25"/>
      <c r="R8" s="7"/>
      <c r="S8" s="24" t="s">
        <v>17</v>
      </c>
    </row>
    <row r="9" spans="1:19" s="23" customFormat="1" ht="12.75">
      <c r="A9" s="36"/>
      <c r="B9" s="35"/>
      <c r="C9" s="33"/>
      <c r="D9" s="33"/>
      <c r="E9" s="32"/>
      <c r="F9" s="31"/>
      <c r="G9" s="31"/>
      <c r="H9" s="31"/>
      <c r="I9" s="8"/>
      <c r="J9" s="29"/>
      <c r="K9" s="28"/>
      <c r="L9" s="7"/>
      <c r="M9" s="26"/>
      <c r="N9" s="27"/>
      <c r="O9" s="27"/>
      <c r="P9" s="26"/>
      <c r="Q9" s="25"/>
      <c r="R9" s="27"/>
      <c r="S9" s="24" t="s">
        <v>17</v>
      </c>
    </row>
    <row r="10" spans="1:19" s="23" customFormat="1" ht="12.75">
      <c r="A10" s="39"/>
      <c r="B10" s="35"/>
      <c r="C10" s="33"/>
      <c r="D10" s="33"/>
      <c r="E10" s="32"/>
      <c r="F10" s="31"/>
      <c r="G10" s="31"/>
      <c r="H10" s="31"/>
      <c r="I10" s="8"/>
      <c r="J10" s="29"/>
      <c r="K10" s="28"/>
      <c r="L10" s="7"/>
      <c r="M10" s="26"/>
      <c r="N10" s="27"/>
      <c r="O10" s="27"/>
      <c r="P10" s="26"/>
      <c r="Q10" s="25"/>
      <c r="R10" s="7"/>
      <c r="S10" s="24" t="s">
        <v>17</v>
      </c>
    </row>
    <row r="11" spans="1:19" s="23" customFormat="1" ht="12.75">
      <c r="A11" s="39"/>
      <c r="B11" s="33"/>
      <c r="C11" s="33"/>
      <c r="D11" s="33"/>
      <c r="E11" s="32"/>
      <c r="F11" s="31"/>
      <c r="G11" s="31"/>
      <c r="H11" s="31"/>
      <c r="I11" s="8"/>
      <c r="J11" s="29"/>
      <c r="K11" s="28"/>
      <c r="L11" s="7"/>
      <c r="M11" s="38"/>
      <c r="N11" s="27"/>
      <c r="O11" s="27"/>
      <c r="P11" s="26"/>
      <c r="Q11" s="25"/>
      <c r="R11" s="13"/>
      <c r="S11" s="24" t="s">
        <v>17</v>
      </c>
    </row>
    <row r="12" spans="1:19" s="23" customFormat="1" ht="12.75">
      <c r="A12" s="36"/>
      <c r="B12" s="33"/>
      <c r="C12" s="33"/>
      <c r="D12" s="33"/>
      <c r="E12" s="32"/>
      <c r="F12" s="31"/>
      <c r="G12" s="31"/>
      <c r="H12" s="31"/>
      <c r="I12" s="8"/>
      <c r="J12" s="29"/>
      <c r="K12" s="28"/>
      <c r="L12" s="7"/>
      <c r="M12" s="26"/>
      <c r="N12" s="27"/>
      <c r="O12" s="27"/>
      <c r="P12" s="26"/>
      <c r="Q12" s="25"/>
      <c r="R12" s="27"/>
      <c r="S12" s="24" t="s">
        <v>17</v>
      </c>
    </row>
    <row r="13" spans="1:19" s="23" customFormat="1" ht="12.75">
      <c r="A13" s="36"/>
      <c r="B13" s="35"/>
      <c r="C13" s="33"/>
      <c r="D13" s="33"/>
      <c r="E13" s="32"/>
      <c r="F13" s="31"/>
      <c r="G13" s="31"/>
      <c r="H13" s="31"/>
      <c r="I13" s="8"/>
      <c r="J13" s="29"/>
      <c r="K13" s="28"/>
      <c r="L13" s="7"/>
      <c r="M13" s="26"/>
      <c r="N13" s="27"/>
      <c r="O13" s="27"/>
      <c r="P13" s="26"/>
      <c r="Q13" s="25"/>
      <c r="R13" s="7"/>
      <c r="S13" s="24" t="s">
        <v>17</v>
      </c>
    </row>
    <row r="14" spans="1:19" s="23" customFormat="1" ht="12.75">
      <c r="A14" s="36"/>
      <c r="B14" s="35"/>
      <c r="C14" s="34"/>
      <c r="D14" s="33"/>
      <c r="E14" s="32"/>
      <c r="F14" s="31"/>
      <c r="G14" s="31"/>
      <c r="H14" s="31"/>
      <c r="I14" s="8"/>
      <c r="J14" s="29"/>
      <c r="K14" s="28"/>
      <c r="L14" s="7"/>
      <c r="M14" s="26"/>
      <c r="N14" s="27"/>
      <c r="O14" s="27"/>
      <c r="P14" s="26"/>
      <c r="Q14" s="25"/>
      <c r="R14" s="27"/>
      <c r="S14" s="24" t="s">
        <v>17</v>
      </c>
    </row>
    <row r="15" spans="1:19" s="23" customFormat="1" ht="12.75">
      <c r="A15" s="36"/>
      <c r="B15" s="35"/>
      <c r="C15" s="34"/>
      <c r="D15" s="33"/>
      <c r="E15" s="32"/>
      <c r="F15" s="31"/>
      <c r="G15" s="31"/>
      <c r="H15" s="37"/>
      <c r="I15" s="8"/>
      <c r="J15" s="29"/>
      <c r="K15" s="28"/>
      <c r="L15" s="7"/>
      <c r="M15" s="26"/>
      <c r="N15" s="27"/>
      <c r="O15" s="27"/>
      <c r="P15" s="26"/>
      <c r="Q15" s="25"/>
      <c r="R15" s="7"/>
      <c r="S15" s="24" t="s">
        <v>17</v>
      </c>
    </row>
    <row r="16" spans="1:19" s="23" customFormat="1" ht="12.75">
      <c r="A16" s="36"/>
      <c r="B16" s="35"/>
      <c r="C16" s="34"/>
      <c r="D16" s="33"/>
      <c r="E16" s="32"/>
      <c r="F16" s="31"/>
      <c r="G16" s="31"/>
      <c r="H16" s="37"/>
      <c r="I16" s="8"/>
      <c r="J16" s="29"/>
      <c r="K16" s="28"/>
      <c r="L16" s="7"/>
      <c r="M16" s="26"/>
      <c r="N16" s="27"/>
      <c r="O16" s="27"/>
      <c r="P16" s="26"/>
      <c r="Q16" s="25"/>
      <c r="R16" s="7"/>
      <c r="S16" s="24" t="s">
        <v>17</v>
      </c>
    </row>
    <row r="17" spans="1:19" s="23" customFormat="1" ht="12.75">
      <c r="A17" s="36"/>
      <c r="B17" s="35"/>
      <c r="C17" s="34"/>
      <c r="D17" s="33"/>
      <c r="E17" s="32"/>
      <c r="F17" s="31"/>
      <c r="G17" s="31"/>
      <c r="H17" s="37"/>
      <c r="I17" s="8"/>
      <c r="J17" s="29"/>
      <c r="K17" s="28"/>
      <c r="L17" s="7"/>
      <c r="M17" s="26"/>
      <c r="N17" s="27"/>
      <c r="O17" s="27"/>
      <c r="P17" s="26"/>
      <c r="Q17" s="25"/>
      <c r="R17" s="7"/>
      <c r="S17" s="24" t="s">
        <v>17</v>
      </c>
    </row>
    <row r="18" spans="1:19" s="23" customFormat="1" ht="12.75">
      <c r="A18" s="36"/>
      <c r="B18" s="35"/>
      <c r="C18" s="34"/>
      <c r="D18" s="33"/>
      <c r="E18" s="32"/>
      <c r="F18" s="31"/>
      <c r="G18" s="31"/>
      <c r="H18" s="37"/>
      <c r="I18" s="8"/>
      <c r="J18" s="29"/>
      <c r="K18" s="28"/>
      <c r="L18" s="7"/>
      <c r="M18" s="26"/>
      <c r="N18" s="27"/>
      <c r="O18" s="27"/>
      <c r="P18" s="26"/>
      <c r="Q18" s="25"/>
      <c r="R18" s="7"/>
      <c r="S18" s="24" t="s">
        <v>17</v>
      </c>
    </row>
    <row r="19" spans="1:19" s="23" customFormat="1" ht="12.75">
      <c r="A19" s="36"/>
      <c r="B19" s="35"/>
      <c r="C19" s="34"/>
      <c r="D19" s="33"/>
      <c r="E19" s="32"/>
      <c r="F19" s="31"/>
      <c r="G19" s="31"/>
      <c r="H19" s="37"/>
      <c r="I19" s="8"/>
      <c r="J19" s="29"/>
      <c r="K19" s="28"/>
      <c r="L19" s="7"/>
      <c r="M19" s="26"/>
      <c r="N19" s="27"/>
      <c r="O19" s="27"/>
      <c r="P19" s="26"/>
      <c r="Q19" s="25"/>
      <c r="R19" s="7"/>
      <c r="S19" s="24" t="s">
        <v>17</v>
      </c>
    </row>
    <row r="20" spans="1:19" s="23" customFormat="1" ht="12.75">
      <c r="A20" s="36"/>
      <c r="B20" s="35"/>
      <c r="C20" s="34"/>
      <c r="D20" s="33"/>
      <c r="E20" s="32"/>
      <c r="F20" s="31"/>
      <c r="G20" s="31"/>
      <c r="H20" s="37"/>
      <c r="I20" s="8"/>
      <c r="J20" s="29"/>
      <c r="K20" s="28"/>
      <c r="L20" s="7"/>
      <c r="M20" s="26"/>
      <c r="N20" s="27"/>
      <c r="O20" s="27"/>
      <c r="P20" s="26"/>
      <c r="Q20" s="25"/>
      <c r="R20" s="7"/>
      <c r="S20" s="24" t="s">
        <v>17</v>
      </c>
    </row>
    <row r="21" spans="1:19" s="23" customFormat="1" ht="12.75">
      <c r="A21" s="36"/>
      <c r="B21" s="35"/>
      <c r="C21" s="34"/>
      <c r="D21" s="33"/>
      <c r="E21" s="32"/>
      <c r="F21" s="31"/>
      <c r="G21" s="31"/>
      <c r="H21" s="37"/>
      <c r="I21" s="8"/>
      <c r="J21" s="29"/>
      <c r="K21" s="28"/>
      <c r="L21" s="7"/>
      <c r="M21" s="26"/>
      <c r="N21" s="27"/>
      <c r="O21" s="27"/>
      <c r="P21" s="26"/>
      <c r="Q21" s="25"/>
      <c r="R21" s="27"/>
      <c r="S21" s="24" t="s">
        <v>17</v>
      </c>
    </row>
    <row r="22" spans="1:19" s="23" customFormat="1" ht="12.75">
      <c r="A22" s="36"/>
      <c r="B22" s="35"/>
      <c r="C22" s="34"/>
      <c r="D22" s="33"/>
      <c r="E22" s="32"/>
      <c r="F22" s="31"/>
      <c r="G22" s="31"/>
      <c r="H22" s="37"/>
      <c r="I22" s="14"/>
      <c r="J22" s="29"/>
      <c r="K22" s="28"/>
      <c r="L22" s="7"/>
      <c r="M22" s="26"/>
      <c r="N22" s="27"/>
      <c r="O22" s="27"/>
      <c r="P22" s="26"/>
      <c r="Q22" s="25"/>
      <c r="R22" s="7"/>
      <c r="S22" s="24" t="s">
        <v>17</v>
      </c>
    </row>
    <row r="23" spans="1:19" s="23" customFormat="1" ht="12.75">
      <c r="A23" s="36"/>
      <c r="B23" s="35"/>
      <c r="C23" s="33"/>
      <c r="D23" s="33"/>
      <c r="E23" s="32"/>
      <c r="F23" s="31"/>
      <c r="G23" s="31"/>
      <c r="H23" s="37"/>
      <c r="I23" s="8"/>
      <c r="J23" s="29"/>
      <c r="K23" s="28"/>
      <c r="L23" s="7"/>
      <c r="M23" s="26"/>
      <c r="N23" s="27"/>
      <c r="O23" s="27"/>
      <c r="P23" s="26"/>
      <c r="Q23" s="25"/>
      <c r="R23" s="27"/>
      <c r="S23" s="24"/>
    </row>
    <row r="24" spans="1:19" s="23" customFormat="1" ht="12.75">
      <c r="A24" s="36"/>
      <c r="B24" s="35"/>
      <c r="C24" s="34"/>
      <c r="D24" s="33"/>
      <c r="E24" s="32"/>
      <c r="F24" s="31"/>
      <c r="G24" s="31"/>
      <c r="H24" s="37"/>
      <c r="I24" s="14"/>
      <c r="J24" s="29"/>
      <c r="K24" s="28"/>
      <c r="L24" s="7"/>
      <c r="M24" s="26"/>
      <c r="N24" s="27"/>
      <c r="O24" s="27"/>
      <c r="P24" s="26"/>
      <c r="Q24" s="25"/>
      <c r="R24" s="7"/>
      <c r="S24" s="24"/>
    </row>
    <row r="25" spans="1:19" s="23" customFormat="1" ht="12.75">
      <c r="A25" s="36"/>
      <c r="B25" s="35"/>
      <c r="C25" s="33"/>
      <c r="D25" s="33"/>
      <c r="E25" s="32"/>
      <c r="F25" s="31"/>
      <c r="G25" s="31"/>
      <c r="H25" s="37"/>
      <c r="I25" s="8"/>
      <c r="J25" s="29"/>
      <c r="K25" s="28"/>
      <c r="L25" s="7"/>
      <c r="M25" s="26"/>
      <c r="N25" s="27"/>
      <c r="O25" s="27"/>
      <c r="P25" s="26"/>
      <c r="Q25" s="25"/>
      <c r="R25" s="27"/>
      <c r="S25" s="24"/>
    </row>
    <row r="26" spans="1:19" s="23" customFormat="1" ht="12.75">
      <c r="A26" s="36"/>
      <c r="B26" s="35"/>
      <c r="C26" s="34"/>
      <c r="D26" s="33"/>
      <c r="E26" s="32"/>
      <c r="F26" s="31"/>
      <c r="G26" s="31"/>
      <c r="H26" s="37"/>
      <c r="I26" s="14"/>
      <c r="J26" s="29"/>
      <c r="K26" s="28"/>
      <c r="L26" s="7"/>
      <c r="M26" s="26"/>
      <c r="N26" s="27"/>
      <c r="O26" s="27"/>
      <c r="P26" s="26"/>
      <c r="Q26" s="25"/>
      <c r="R26" s="7"/>
      <c r="S26" s="24"/>
    </row>
    <row r="27" spans="1:19" s="23" customFormat="1" ht="12.75">
      <c r="A27" s="36"/>
      <c r="B27" s="35"/>
      <c r="C27" s="34"/>
      <c r="D27" s="33"/>
      <c r="E27" s="32"/>
      <c r="F27" s="31"/>
      <c r="G27" s="31"/>
      <c r="H27" s="30"/>
      <c r="I27" s="8"/>
      <c r="J27" s="29"/>
      <c r="K27" s="28"/>
      <c r="L27" s="7"/>
      <c r="M27" s="26"/>
      <c r="N27" s="27"/>
      <c r="O27" s="27"/>
      <c r="P27" s="26"/>
      <c r="Q27" s="25"/>
      <c r="R27" s="7"/>
      <c r="S27" s="24"/>
    </row>
    <row r="28" spans="1:19" s="23" customFormat="1" ht="12.75">
      <c r="A28" s="36"/>
      <c r="B28" s="35"/>
      <c r="C28" s="34"/>
      <c r="D28" s="33"/>
      <c r="E28" s="32"/>
      <c r="F28" s="31"/>
      <c r="G28" s="31"/>
      <c r="H28" s="30"/>
      <c r="I28" s="8"/>
      <c r="J28" s="29"/>
      <c r="K28" s="28"/>
      <c r="L28" s="7"/>
      <c r="M28" s="26"/>
      <c r="N28" s="27"/>
      <c r="O28" s="27"/>
      <c r="P28" s="26"/>
      <c r="Q28" s="25"/>
      <c r="R28" s="7"/>
      <c r="S28" s="24"/>
    </row>
    <row r="29" spans="1:19" s="23" customFormat="1" ht="12.75">
      <c r="A29" s="36"/>
      <c r="B29" s="35"/>
      <c r="C29" s="34"/>
      <c r="D29" s="33"/>
      <c r="E29" s="32"/>
      <c r="F29" s="31"/>
      <c r="G29" s="31"/>
      <c r="H29" s="30"/>
      <c r="I29" s="8"/>
      <c r="J29" s="29"/>
      <c r="K29" s="28"/>
      <c r="L29" s="7"/>
      <c r="M29" s="26"/>
      <c r="N29" s="27"/>
      <c r="O29" s="27"/>
      <c r="P29" s="26"/>
      <c r="Q29" s="25"/>
      <c r="R29" s="7"/>
      <c r="S29" s="24"/>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3"/>
  <dimension ref="A1:O21"/>
  <sheetViews>
    <sheetView zoomScalePageLayoutView="0" workbookViewId="0" topLeftCell="A1">
      <selection activeCell="I1" sqref="I1"/>
    </sheetView>
  </sheetViews>
  <sheetFormatPr defaultColWidth="8.8515625" defaultRowHeight="12.75"/>
  <sheetData>
    <row r="1" spans="1:15" ht="165.75">
      <c r="A1" t="str">
        <f>"|| "&amp;TEXT(MeetingControlSheet!A1,"000000")</f>
        <v>|| Item</v>
      </c>
      <c r="B1" t="str">
        <f>"|| "&amp;TRIM(MeetingControlSheet!E1)</f>
        <v>|| Com</v>
      </c>
      <c r="C1" t="str">
        <f>"|| "&amp;TRIM(MeetingControlSheet!F1)</f>
        <v>|| ProposalName</v>
      </c>
      <c r="D1" t="str">
        <f>"|| ["&amp;URLopening&amp;H1&amp;" "&amp;TRIM(MeetingControlSheet!I1)&amp;"]"</f>
        <v>|| [http://www.hl7.org/documentcenter/public/harmonization/2012Mar/FileName Intiial]</v>
      </c>
      <c r="E1" t="str">
        <f>"|| "&amp;IF(TRIM(MeetingControlSheet!H1)&gt;"",TRIM(MeetingControlSheet!H1),"''notes''")</f>
        <v>|| Notes</v>
      </c>
      <c r="F1" t="str">
        <f>"|| "&amp;IF(TRIM(MeetingControlSheet!M1)&gt;"",TRIM(MeetingControlSheet!M1),"''result''")</f>
        <v>|| Result: Approved, Tabled, Rejected,</v>
      </c>
      <c r="G1" t="str">
        <f>"|| "&amp;IF(TRIM(MeetingControlSheet!O1)&gt;"",TRIM(MeetingControlSheet!O1),"''^-v-?''")</f>
        <v>|| Vote: 
For/ Against/ Abstain</v>
      </c>
      <c r="H1" t="str">
        <f>SUBSTITUTE(TRIM(MeetingControlSheet!L1)," ","%20")</f>
        <v>FileName</v>
      </c>
      <c r="I1" s="51" t="str">
        <f>"http://www.hl7.org/documentcenter/public/harmonization/2012Mar/"</f>
        <v>http://www.hl7.org/documentcenter/public/harmonization/2012Mar/</v>
      </c>
      <c r="J1" s="52" t="str">
        <f>CHAR(13)&amp;CHAR(10)</f>
        <v>
</v>
      </c>
      <c r="K1" t="str">
        <f>"|| "&amp;LEFT(TRIM(MeetingControlSheet!G1),200)</f>
        <v>|| Description</v>
      </c>
      <c r="L1" s="1" t="str">
        <f aca="true" t="shared" si="0" ref="L1:L17">"|-"&amp;CrLf&amp;A1&amp;CrLf&amp;B1&amp;CrLf&amp;C1</f>
        <v>|-
|| Item
|| Com
|| ProposalName</v>
      </c>
      <c r="M1" s="1" t="str">
        <f aca="true" t="shared" si="1" ref="M1:M17">CrLf&amp;TRIM(K1)&amp;CrLf</f>
        <v>
|| Description
</v>
      </c>
      <c r="N1" s="1" t="str">
        <f aca="true" t="shared" si="2" ref="N1:N17">CrLf&amp;TRIM(D1)&amp;CrLf</f>
        <v>
|| [http://www.hl7.org/documentcenter/public/harmonization/2012Mar/FileName Intiial]
</v>
      </c>
      <c r="O1" s="1" t="str">
        <f aca="true" t="shared" si="3" ref="O1:O17">E1&amp;CrLf&amp;F1&amp;CrLf&amp;G1&amp;CrLf&amp;"|-"</f>
        <v>|| Notes
|| Result: Approved, Tabled, Rejected,
|| Vote: 
For/ Against/ Abstain
|-</v>
      </c>
    </row>
    <row r="2" spans="1:15" ht="12.75">
      <c r="A2" t="e">
        <f>"|| "&amp;TEXT(MeetingControlSheet!#REF!,"000000")</f>
        <v>#REF!</v>
      </c>
      <c r="B2" t="e">
        <f>"|| "&amp;TRIM(MeetingControlSheet!#REF!)</f>
        <v>#REF!</v>
      </c>
      <c r="C2" t="e">
        <f>"|| "&amp;TRIM(MeetingControlSheet!#REF!)</f>
        <v>#REF!</v>
      </c>
      <c r="D2" t="e">
        <f>"|| ["&amp;URLopening&amp;H2&amp;" "&amp;TRIM(MeetingControlSheet!#REF!)&amp;"]"</f>
        <v>#REF!</v>
      </c>
      <c r="E2" t="e">
        <f>"|| "&amp;IF(TRIM(MeetingControlSheet!#REF!)&gt;"",TRIM(MeetingControlSheet!#REF!),"''notes''")</f>
        <v>#REF!</v>
      </c>
      <c r="F2" t="e">
        <f>"|| "&amp;IF(TRIM(MeetingControlSheet!#REF!)&gt;"",TRIM(MeetingControlSheet!#REF!),"''result''")</f>
        <v>#REF!</v>
      </c>
      <c r="G2" t="e">
        <f>"|| "&amp;IF(TRIM(MeetingControlSheet!#REF!)&gt;"",TRIM(MeetingControlSheet!#REF!),"''^-v-?''")</f>
        <v>#REF!</v>
      </c>
      <c r="H2" t="e">
        <f>SUBSTITUTE(TRIM(MeetingControlSheet!#REF!)," ","%20")</f>
        <v>#REF!</v>
      </c>
      <c r="I2" s="51" t="str">
        <f>"http://www.hl7.org/documentcenter/public/harmonization/2011Mar/"</f>
        <v>http://www.hl7.org/documentcenter/public/harmonization/2011Mar/</v>
      </c>
      <c r="J2" s="52" t="str">
        <f aca="true" t="shared" si="4" ref="J2:J17">CHAR(13)&amp;CHAR(10)</f>
        <v>
</v>
      </c>
      <c r="K2" t="e">
        <f>"|| "&amp;LEFT(TRIM(MeetingControlSheet!#REF!),200)</f>
        <v>#REF!</v>
      </c>
      <c r="L2" s="1" t="e">
        <f t="shared" si="0"/>
        <v>#REF!</v>
      </c>
      <c r="M2" s="1" t="e">
        <f t="shared" si="1"/>
        <v>#REF!</v>
      </c>
      <c r="N2" s="1" t="e">
        <f t="shared" si="2"/>
        <v>#REF!</v>
      </c>
      <c r="O2" s="1" t="e">
        <f t="shared" si="3"/>
        <v>#REF!</v>
      </c>
    </row>
    <row r="3" spans="1:15" ht="12.75">
      <c r="A3" t="e">
        <f>"|| "&amp;TEXT(MeetingControlSheet!#REF!,"000000")</f>
        <v>#REF!</v>
      </c>
      <c r="B3" t="e">
        <f>"|| "&amp;TRIM(MeetingControlSheet!#REF!)</f>
        <v>#REF!</v>
      </c>
      <c r="C3" t="e">
        <f>"|| "&amp;TRIM(MeetingControlSheet!#REF!)</f>
        <v>#REF!</v>
      </c>
      <c r="D3" t="e">
        <f>"|| ["&amp;URLopening&amp;H3&amp;" "&amp;TRIM(MeetingControlSheet!#REF!)&amp;"]"</f>
        <v>#REF!</v>
      </c>
      <c r="E3" t="e">
        <f>"|| "&amp;IF(TRIM(MeetingControlSheet!#REF!)&gt;"",TRIM(MeetingControlSheet!#REF!),"''notes''")</f>
        <v>#REF!</v>
      </c>
      <c r="F3" t="e">
        <f>"|| "&amp;IF(TRIM(MeetingControlSheet!#REF!)&gt;"",TRIM(MeetingControlSheet!#REF!),"''result''")</f>
        <v>#REF!</v>
      </c>
      <c r="G3" t="e">
        <f>"|| "&amp;IF(TRIM(MeetingControlSheet!#REF!)&gt;"",TRIM(MeetingControlSheet!#REF!),"''^-v-?''")</f>
        <v>#REF!</v>
      </c>
      <c r="H3" t="e">
        <f>SUBSTITUTE(TRIM(MeetingControlSheet!#REF!)," ","%20")</f>
        <v>#REF!</v>
      </c>
      <c r="I3" s="51" t="str">
        <f>"http://www.hl7.org/documentcenter/public/harmonization/2012Mar/"</f>
        <v>http://www.hl7.org/documentcenter/public/harmonization/2012Mar/</v>
      </c>
      <c r="J3" s="52" t="str">
        <f t="shared" si="4"/>
        <v>
</v>
      </c>
      <c r="K3" t="e">
        <f>"|| "&amp;LEFT(TRIM(MeetingControlSheet!#REF!),200)</f>
        <v>#REF!</v>
      </c>
      <c r="L3" s="1" t="e">
        <f t="shared" si="0"/>
        <v>#REF!</v>
      </c>
      <c r="M3" s="1" t="e">
        <f t="shared" si="1"/>
        <v>#REF!</v>
      </c>
      <c r="N3" s="1" t="e">
        <f t="shared" si="2"/>
        <v>#REF!</v>
      </c>
      <c r="O3" s="1" t="e">
        <f t="shared" si="3"/>
        <v>#REF!</v>
      </c>
    </row>
    <row r="4" spans="1:15" ht="12.75">
      <c r="A4" t="e">
        <f>"|| "&amp;TEXT(MeetingControlSheet!#REF!,"000000")</f>
        <v>#REF!</v>
      </c>
      <c r="B4" t="e">
        <f>"|| "&amp;TRIM(MeetingControlSheet!#REF!)</f>
        <v>#REF!</v>
      </c>
      <c r="C4" t="e">
        <f>"|| "&amp;TRIM(MeetingControlSheet!#REF!)</f>
        <v>#REF!</v>
      </c>
      <c r="D4" t="e">
        <f>"|| ["&amp;URLopening&amp;H4&amp;" "&amp;TRIM(MeetingControlSheet!#REF!)&amp;"]"</f>
        <v>#REF!</v>
      </c>
      <c r="E4" t="e">
        <f>"|| "&amp;IF(TRIM(MeetingControlSheet!#REF!)&gt;"",TRIM(MeetingControlSheet!#REF!),"''notes''")</f>
        <v>#REF!</v>
      </c>
      <c r="F4" t="e">
        <f>"|| "&amp;IF(TRIM(MeetingControlSheet!#REF!)&gt;"",TRIM(MeetingControlSheet!#REF!),"''result''")</f>
        <v>#REF!</v>
      </c>
      <c r="G4" t="e">
        <f>"|| "&amp;IF(TRIM(MeetingControlSheet!#REF!)&gt;"",TRIM(MeetingControlSheet!#REF!),"''^-v-?''")</f>
        <v>#REF!</v>
      </c>
      <c r="H4" t="e">
        <f>SUBSTITUTE(TRIM(MeetingControlSheet!#REF!)," ","%20")</f>
        <v>#REF!</v>
      </c>
      <c r="I4" s="51" t="str">
        <f aca="true" t="shared" si="5" ref="I4:I17">"http://www.hl7.org/documentcenter/public/harmonization/2012Mar/"</f>
        <v>http://www.hl7.org/documentcenter/public/harmonization/2012Mar/</v>
      </c>
      <c r="J4" s="52" t="str">
        <f t="shared" si="4"/>
        <v>
</v>
      </c>
      <c r="K4" t="e">
        <f>"|| "&amp;LEFT(TRIM(MeetingControlSheet!#REF!),200)</f>
        <v>#REF!</v>
      </c>
      <c r="L4" s="1" t="e">
        <f t="shared" si="0"/>
        <v>#REF!</v>
      </c>
      <c r="M4" s="1" t="e">
        <f t="shared" si="1"/>
        <v>#REF!</v>
      </c>
      <c r="N4" s="1" t="e">
        <f t="shared" si="2"/>
        <v>#REF!</v>
      </c>
      <c r="O4" s="1" t="e">
        <f t="shared" si="3"/>
        <v>#REF!</v>
      </c>
    </row>
    <row r="5" spans="1:15" ht="12.75">
      <c r="A5" t="e">
        <f>"|| "&amp;TEXT(MeetingControlSheet!#REF!,"000000")</f>
        <v>#REF!</v>
      </c>
      <c r="B5" t="e">
        <f>"|| "&amp;TRIM(MeetingControlSheet!#REF!)</f>
        <v>#REF!</v>
      </c>
      <c r="C5" t="e">
        <f>"|| "&amp;TRIM(MeetingControlSheet!#REF!)</f>
        <v>#REF!</v>
      </c>
      <c r="D5" t="e">
        <f>"|| ["&amp;URLopening&amp;H5&amp;" "&amp;TRIM(MeetingControlSheet!#REF!)&amp;"]"</f>
        <v>#REF!</v>
      </c>
      <c r="E5" t="e">
        <f>"|| "&amp;IF(TRIM(MeetingControlSheet!#REF!)&gt;"",TRIM(MeetingControlSheet!#REF!),"''notes''")</f>
        <v>#REF!</v>
      </c>
      <c r="F5" t="e">
        <f>"|| "&amp;IF(TRIM(MeetingControlSheet!#REF!)&gt;"",TRIM(MeetingControlSheet!#REF!),"''result''")</f>
        <v>#REF!</v>
      </c>
      <c r="G5" t="e">
        <f>"|| "&amp;IF(TRIM(MeetingControlSheet!#REF!)&gt;"",TRIM(MeetingControlSheet!#REF!),"''^-v-?''")</f>
        <v>#REF!</v>
      </c>
      <c r="H5" t="e">
        <f>SUBSTITUTE(TRIM(MeetingControlSheet!#REF!)," ","%20")</f>
        <v>#REF!</v>
      </c>
      <c r="I5" s="51" t="str">
        <f t="shared" si="5"/>
        <v>http://www.hl7.org/documentcenter/public/harmonization/2012Mar/</v>
      </c>
      <c r="J5" s="52" t="str">
        <f t="shared" si="4"/>
        <v>
</v>
      </c>
      <c r="K5" t="e">
        <f>"|| "&amp;LEFT(TRIM(MeetingControlSheet!#REF!),200)</f>
        <v>#REF!</v>
      </c>
      <c r="L5" s="1" t="e">
        <f t="shared" si="0"/>
        <v>#REF!</v>
      </c>
      <c r="M5" s="1" t="e">
        <f t="shared" si="1"/>
        <v>#REF!</v>
      </c>
      <c r="N5" s="1" t="e">
        <f t="shared" si="2"/>
        <v>#REF!</v>
      </c>
      <c r="O5" s="1" t="e">
        <f t="shared" si="3"/>
        <v>#REF!</v>
      </c>
    </row>
    <row r="6" spans="1:15" ht="12.75">
      <c r="A6" t="e">
        <f>"|| "&amp;TEXT(MeetingControlSheet!#REF!,"000000")</f>
        <v>#REF!</v>
      </c>
      <c r="B6" t="e">
        <f>"|| "&amp;TRIM(MeetingControlSheet!#REF!)</f>
        <v>#REF!</v>
      </c>
      <c r="C6" t="e">
        <f>"|| "&amp;TRIM(MeetingControlSheet!#REF!)</f>
        <v>#REF!</v>
      </c>
      <c r="D6" t="e">
        <f>"|| ["&amp;URLopening&amp;H6&amp;" "&amp;TRIM(MeetingControlSheet!#REF!)&amp;"]"</f>
        <v>#REF!</v>
      </c>
      <c r="E6" t="e">
        <f>"|| "&amp;IF(TRIM(MeetingControlSheet!#REF!)&gt;"",TRIM(MeetingControlSheet!#REF!),"''notes''")</f>
        <v>#REF!</v>
      </c>
      <c r="F6" t="e">
        <f>"|| "&amp;IF(TRIM(MeetingControlSheet!#REF!)&gt;"",TRIM(MeetingControlSheet!#REF!),"''result''")</f>
        <v>#REF!</v>
      </c>
      <c r="G6" t="e">
        <f>"|| "&amp;IF(TRIM(MeetingControlSheet!#REF!)&gt;"",TRIM(MeetingControlSheet!#REF!),"''^-v-?''")</f>
        <v>#REF!</v>
      </c>
      <c r="H6" t="e">
        <f>SUBSTITUTE(TRIM(MeetingControlSheet!#REF!)," ","%20")</f>
        <v>#REF!</v>
      </c>
      <c r="I6" s="51" t="str">
        <f t="shared" si="5"/>
        <v>http://www.hl7.org/documentcenter/public/harmonization/2012Mar/</v>
      </c>
      <c r="J6" s="52" t="str">
        <f t="shared" si="4"/>
        <v>
</v>
      </c>
      <c r="K6" t="e">
        <f>"|| "&amp;LEFT(TRIM(MeetingControlSheet!#REF!),200)</f>
        <v>#REF!</v>
      </c>
      <c r="L6" s="1" t="e">
        <f t="shared" si="0"/>
        <v>#REF!</v>
      </c>
      <c r="M6" s="1" t="e">
        <f t="shared" si="1"/>
        <v>#REF!</v>
      </c>
      <c r="N6" s="1" t="e">
        <f t="shared" si="2"/>
        <v>#REF!</v>
      </c>
      <c r="O6" s="1" t="e">
        <f t="shared" si="3"/>
        <v>#REF!</v>
      </c>
    </row>
    <row r="7" spans="1:15" ht="12.75">
      <c r="A7" t="e">
        <f>"|| "&amp;TEXT(MeetingControlSheet!#REF!,"000000")</f>
        <v>#REF!</v>
      </c>
      <c r="B7" t="e">
        <f>"|| "&amp;TRIM(MeetingControlSheet!#REF!)</f>
        <v>#REF!</v>
      </c>
      <c r="C7" t="e">
        <f>"|| "&amp;TRIM(MeetingControlSheet!#REF!)</f>
        <v>#REF!</v>
      </c>
      <c r="D7" t="e">
        <f>"|| ["&amp;URLopening&amp;H7&amp;" "&amp;TRIM(MeetingControlSheet!#REF!)&amp;"]"</f>
        <v>#REF!</v>
      </c>
      <c r="E7" t="e">
        <f>"|| "&amp;IF(TRIM(MeetingControlSheet!#REF!)&gt;"",TRIM(MeetingControlSheet!#REF!),"''notes''")</f>
        <v>#REF!</v>
      </c>
      <c r="F7" t="e">
        <f>"|| "&amp;IF(TRIM(MeetingControlSheet!#REF!)&gt;"",TRIM(MeetingControlSheet!#REF!),"''result''")</f>
        <v>#REF!</v>
      </c>
      <c r="G7" t="e">
        <f>"|| "&amp;IF(TRIM(MeetingControlSheet!#REF!)&gt;"",TRIM(MeetingControlSheet!#REF!),"''^-v-?''")</f>
        <v>#REF!</v>
      </c>
      <c r="H7" t="e">
        <f>SUBSTITUTE(TRIM(MeetingControlSheet!#REF!)," ","%20")</f>
        <v>#REF!</v>
      </c>
      <c r="I7" s="51" t="str">
        <f t="shared" si="5"/>
        <v>http://www.hl7.org/documentcenter/public/harmonization/2012Mar/</v>
      </c>
      <c r="J7" s="52" t="str">
        <f t="shared" si="4"/>
        <v>
</v>
      </c>
      <c r="K7" t="e">
        <f>"|| "&amp;LEFT(TRIM(MeetingControlSheet!#REF!),200)</f>
        <v>#REF!</v>
      </c>
      <c r="L7" s="1" t="e">
        <f t="shared" si="0"/>
        <v>#REF!</v>
      </c>
      <c r="M7" s="1" t="e">
        <f t="shared" si="1"/>
        <v>#REF!</v>
      </c>
      <c r="N7" s="1" t="e">
        <f t="shared" si="2"/>
        <v>#REF!</v>
      </c>
      <c r="O7" s="1" t="e">
        <f t="shared" si="3"/>
        <v>#REF!</v>
      </c>
    </row>
    <row r="8" spans="1:15" ht="409.5">
      <c r="A8" t="str">
        <f>"|| "&amp;TEXT(MeetingControlSheet!A2,"000000")</f>
        <v>|| 010000</v>
      </c>
      <c r="B8" t="str">
        <f>"|| "&amp;TRIM(MeetingControlSheet!E2)</f>
        <v>|| HOMEHEALTH</v>
      </c>
      <c r="C8" t="str">
        <f>"|| "&amp;TRIM(MeetingControlSheet!F2)</f>
        <v>|| Refactor HL7 Version 3 AdministrativeGender code system &amp; value</v>
      </c>
      <c r="D8" t="str">
        <f>"|| ["&amp;URLopening&amp;H8&amp;" "&amp;TRIM(MeetingControlSheet!I2)&amp;"]"</f>
        <v>|| [http://www.hl7.org/documentcenter/public/harmonization/2012Mar/initial\2012Nov_HARM_INITIALPROPOSAL_VOCAB_HOMEHEALTH_richard_thoreson_AdministrativGender%20Harmonization%20Proposal_20121007165856.doc CBCC_AdministrativeSexGender_NO]</v>
      </c>
      <c r="E8" t="str">
        <f>"|| "&amp;IF(TRIM(MeetingControlSheet!H2)&gt;"",TRIM(MeetingControlSheet!H2),"''notes''")</f>
        <v>|| This is an incomplete proposal, in that it can not be directly implementd, and it seems just plain wrong. The only change proposed appears to be rename and redefine "UN (undifferentiated)" in V3 to 'U (unknown)" YET a careful reading shows these are DIFFERNT concepts.</v>
      </c>
      <c r="F8" t="str">
        <f>"|| "&amp;IF(TRIM(MeetingControlSheet!M2)&gt;"",TRIM(MeetingControlSheet!M2),"''result''")</f>
        <v>|| '''result'''</v>
      </c>
      <c r="G8" t="str">
        <f>"|| "&amp;IF(TRIM(MeetingControlSheet!O2)&gt;"",TRIM(MeetingControlSheet!O2),"''^-v-?''")</f>
        <v>|| '''^-v-?'''</v>
      </c>
      <c r="H8" t="str">
        <f>SUBSTITUTE(TRIM(MeetingControlSheet!L2)," ","%20")</f>
        <v>initial\2012Nov_HARM_INITIALPROPOSAL_VOCAB_HOMEHEALTH_richard_thoreson_AdministrativGender%20Harmonization%20Proposal_20121007165856.doc</v>
      </c>
      <c r="I8" s="51" t="str">
        <f t="shared" si="5"/>
        <v>http://www.hl7.org/documentcenter/public/harmonization/2012Mar/</v>
      </c>
      <c r="J8" s="52" t="str">
        <f t="shared" si="4"/>
        <v>
</v>
      </c>
      <c r="K8" t="str">
        <f>"|| "&amp;LEFT(TRIM(MeetingControlSheet!G2),200)</f>
        <v>|| Re-factor the HL7 Version 3 AdministrativeGender code system &amp; value sets to reflect the definition for the concept domain as well as the term ‘gender’: the socially constructed roles, behaviors, acti</v>
      </c>
      <c r="L8" s="1" t="str">
        <f t="shared" si="0"/>
        <v>|-
|| 010000
|| HOMEHEALTH
|| Refactor HL7 Version 3 AdministrativeGender code system &amp; value</v>
      </c>
      <c r="M8" s="1" t="str">
        <f t="shared" si="1"/>
        <v>
|| Re-factor the HL7 Version 3 AdministrativeGender code system &amp; value sets to reflect the definition for the concept domain as well as the term ‘gender’: the socially constructed roles, behaviors, acti
</v>
      </c>
      <c r="N8" s="1" t="str">
        <f t="shared" si="2"/>
        <v>
|| [http://www.hl7.org/documentcenter/public/harmonization/2012Mar/initial\2012Nov_HARM_INITIALPROPOSAL_VOCAB_HOMEHEALTH_richard_thoreson_AdministrativGender%20Harmonization%20Proposal_20121007165856.doc CBCC_AdministrativeSexGender_NO]
</v>
      </c>
      <c r="O8" s="1" t="str">
        <f t="shared" si="3"/>
        <v>|| This is an incomplete proposal, in that it can not be directly implementd, and it seems just plain wrong. The only change proposed appears to be rename and redefine "UN (undifferentiated)" in V3 to 'U (unknown)" YET a careful reading shows these are DIFFERNT concepts.
|| '''result'''
|| '''^-v-?'''
|-</v>
      </c>
    </row>
    <row r="9" spans="1:15" ht="12.75">
      <c r="A9" t="e">
        <f>"|| "&amp;TEXT(MeetingControlSheet!#REF!,"000000")</f>
        <v>#REF!</v>
      </c>
      <c r="B9" t="e">
        <f>"|| "&amp;TRIM(MeetingControlSheet!#REF!)</f>
        <v>#REF!</v>
      </c>
      <c r="C9" t="e">
        <f>"|| "&amp;TRIM(MeetingControlSheet!#REF!)</f>
        <v>#REF!</v>
      </c>
      <c r="D9" t="e">
        <f>"|| ["&amp;URLopening&amp;H9&amp;" "&amp;TRIM(MeetingControlSheet!#REF!)&amp;"]"</f>
        <v>#REF!</v>
      </c>
      <c r="E9" t="e">
        <f>"|| "&amp;IF(TRIM(MeetingControlSheet!#REF!)&gt;"",TRIM(MeetingControlSheet!#REF!),"''notes''")</f>
        <v>#REF!</v>
      </c>
      <c r="F9" t="e">
        <f>"|| "&amp;IF(TRIM(MeetingControlSheet!#REF!)&gt;"",TRIM(MeetingControlSheet!#REF!),"''result''")</f>
        <v>#REF!</v>
      </c>
      <c r="G9" t="e">
        <f>"|| "&amp;IF(TRIM(MeetingControlSheet!#REF!)&gt;"",TRIM(MeetingControlSheet!#REF!),"''^-v-?''")</f>
        <v>#REF!</v>
      </c>
      <c r="H9" t="e">
        <f>SUBSTITUTE(TRIM(MeetingControlSheet!#REF!)," ","%20")</f>
        <v>#REF!</v>
      </c>
      <c r="I9" s="51" t="str">
        <f t="shared" si="5"/>
        <v>http://www.hl7.org/documentcenter/public/harmonization/2012Mar/</v>
      </c>
      <c r="J9" s="52" t="str">
        <f t="shared" si="4"/>
        <v>
</v>
      </c>
      <c r="K9" t="e">
        <f>"|| "&amp;LEFT(TRIM(MeetingControlSheet!#REF!),200)</f>
        <v>#REF!</v>
      </c>
      <c r="L9" s="1" t="e">
        <f t="shared" si="0"/>
        <v>#REF!</v>
      </c>
      <c r="M9" s="1" t="e">
        <f t="shared" si="1"/>
        <v>#REF!</v>
      </c>
      <c r="N9" s="1" t="e">
        <f t="shared" si="2"/>
        <v>#REF!</v>
      </c>
      <c r="O9" s="1" t="e">
        <f t="shared" si="3"/>
        <v>#REF!</v>
      </c>
    </row>
    <row r="10" spans="1:15" ht="12.75">
      <c r="A10" t="e">
        <f>"|| "&amp;TEXT(MeetingControlSheet!#REF!,"000000")</f>
        <v>#REF!</v>
      </c>
      <c r="B10" t="e">
        <f>"|| "&amp;TRIM(MeetingControlSheet!#REF!)</f>
        <v>#REF!</v>
      </c>
      <c r="C10" t="e">
        <f>"|| "&amp;TRIM(MeetingControlSheet!#REF!)</f>
        <v>#REF!</v>
      </c>
      <c r="D10" t="e">
        <f>"|| ["&amp;URLopening&amp;H10&amp;" "&amp;TRIM(MeetingControlSheet!#REF!)&amp;"]"</f>
        <v>#REF!</v>
      </c>
      <c r="E10" t="e">
        <f>"|| "&amp;IF(TRIM(MeetingControlSheet!#REF!)&gt;"",TRIM(MeetingControlSheet!#REF!),"''notes''")</f>
        <v>#REF!</v>
      </c>
      <c r="F10" t="e">
        <f>"|| "&amp;IF(TRIM(MeetingControlSheet!#REF!)&gt;"",TRIM(MeetingControlSheet!#REF!),"''result''")</f>
        <v>#REF!</v>
      </c>
      <c r="G10" t="e">
        <f>"|| "&amp;IF(TRIM(MeetingControlSheet!#REF!)&gt;"",TRIM(MeetingControlSheet!#REF!),"''^-v-?''")</f>
        <v>#REF!</v>
      </c>
      <c r="H10" t="e">
        <f>SUBSTITUTE(TRIM(MeetingControlSheet!#REF!)," ","%20")</f>
        <v>#REF!</v>
      </c>
      <c r="I10" s="51" t="str">
        <f t="shared" si="5"/>
        <v>http://www.hl7.org/documentcenter/public/harmonization/2012Mar/</v>
      </c>
      <c r="J10" s="52" t="str">
        <f t="shared" si="4"/>
        <v>
</v>
      </c>
      <c r="K10" t="e">
        <f>"|| "&amp;LEFT(TRIM(MeetingControlSheet!#REF!),200)</f>
        <v>#REF!</v>
      </c>
      <c r="L10" s="1" t="e">
        <f t="shared" si="0"/>
        <v>#REF!</v>
      </c>
      <c r="M10" s="1" t="e">
        <f t="shared" si="1"/>
        <v>#REF!</v>
      </c>
      <c r="N10" s="1" t="e">
        <f t="shared" si="2"/>
        <v>#REF!</v>
      </c>
      <c r="O10" s="1" t="e">
        <f t="shared" si="3"/>
        <v>#REF!</v>
      </c>
    </row>
    <row r="11" spans="1:15" ht="12.75">
      <c r="A11" t="e">
        <f>"|| "&amp;TEXT(MeetingControlSheet!#REF!,"000000")</f>
        <v>#REF!</v>
      </c>
      <c r="B11" t="e">
        <f>"|| "&amp;TRIM(MeetingControlSheet!#REF!)</f>
        <v>#REF!</v>
      </c>
      <c r="C11" t="e">
        <f>"|| "&amp;TRIM(MeetingControlSheet!#REF!)</f>
        <v>#REF!</v>
      </c>
      <c r="D11" t="e">
        <f>"|| ["&amp;URLopening&amp;H11&amp;" "&amp;TRIM(MeetingControlSheet!#REF!)&amp;"]"</f>
        <v>#REF!</v>
      </c>
      <c r="E11" t="e">
        <f>"|| "&amp;IF(TRIM(MeetingControlSheet!#REF!)&gt;"",TRIM(MeetingControlSheet!#REF!),"''notes''")</f>
        <v>#REF!</v>
      </c>
      <c r="F11" t="e">
        <f>"|| "&amp;IF(TRIM(MeetingControlSheet!#REF!)&gt;"",TRIM(MeetingControlSheet!#REF!),"''result''")</f>
        <v>#REF!</v>
      </c>
      <c r="G11" t="e">
        <f>"|| "&amp;IF(TRIM(MeetingControlSheet!#REF!)&gt;"",TRIM(MeetingControlSheet!#REF!),"''^-v-?''")</f>
        <v>#REF!</v>
      </c>
      <c r="H11" t="e">
        <f>SUBSTITUTE(TRIM(MeetingControlSheet!#REF!)," ","%20")</f>
        <v>#REF!</v>
      </c>
      <c r="I11" s="51" t="str">
        <f t="shared" si="5"/>
        <v>http://www.hl7.org/documentcenter/public/harmonization/2012Mar/</v>
      </c>
      <c r="J11" s="52" t="str">
        <f t="shared" si="4"/>
        <v>
</v>
      </c>
      <c r="K11" t="e">
        <f>"|| "&amp;LEFT(TRIM(MeetingControlSheet!#REF!),200)</f>
        <v>#REF!</v>
      </c>
      <c r="L11" s="1" t="e">
        <f t="shared" si="0"/>
        <v>#REF!</v>
      </c>
      <c r="M11" s="1" t="e">
        <f t="shared" si="1"/>
        <v>#REF!</v>
      </c>
      <c r="N11" s="1" t="e">
        <f t="shared" si="2"/>
        <v>#REF!</v>
      </c>
      <c r="O11" s="1" t="e">
        <f t="shared" si="3"/>
        <v>#REF!</v>
      </c>
    </row>
    <row r="12" spans="1:15" ht="12.75">
      <c r="A12" t="e">
        <f>"|| "&amp;TEXT(MeetingControlSheet!#REF!,"000000")</f>
        <v>#REF!</v>
      </c>
      <c r="B12" t="e">
        <f>"|| "&amp;TRIM(MeetingControlSheet!#REF!)</f>
        <v>#REF!</v>
      </c>
      <c r="C12" t="e">
        <f>"|| "&amp;TRIM(MeetingControlSheet!#REF!)</f>
        <v>#REF!</v>
      </c>
      <c r="D12" t="e">
        <f>"|| ["&amp;URLopening&amp;H12&amp;" "&amp;TRIM(MeetingControlSheet!#REF!)&amp;"]"</f>
        <v>#REF!</v>
      </c>
      <c r="E12" t="e">
        <f>"|| "&amp;IF(TRIM(MeetingControlSheet!#REF!)&gt;"",TRIM(MeetingControlSheet!#REF!),"''notes''")</f>
        <v>#REF!</v>
      </c>
      <c r="F12" t="e">
        <f>"|| "&amp;IF(TRIM(MeetingControlSheet!#REF!)&gt;"",TRIM(MeetingControlSheet!#REF!),"''result''")</f>
        <v>#REF!</v>
      </c>
      <c r="G12" t="e">
        <f>"|| "&amp;IF(TRIM(MeetingControlSheet!#REF!)&gt;"",TRIM(MeetingControlSheet!#REF!),"''^-v-?''")</f>
        <v>#REF!</v>
      </c>
      <c r="H12" t="e">
        <f>SUBSTITUTE(TRIM(MeetingControlSheet!#REF!)," ","%20")</f>
        <v>#REF!</v>
      </c>
      <c r="I12" s="51" t="str">
        <f t="shared" si="5"/>
        <v>http://www.hl7.org/documentcenter/public/harmonization/2012Mar/</v>
      </c>
      <c r="J12" s="52" t="str">
        <f t="shared" si="4"/>
        <v>
</v>
      </c>
      <c r="K12" t="e">
        <f>"|| "&amp;LEFT(TRIM(MeetingControlSheet!#REF!),200)</f>
        <v>#REF!</v>
      </c>
      <c r="L12" s="1" t="e">
        <f t="shared" si="0"/>
        <v>#REF!</v>
      </c>
      <c r="M12" s="1" t="e">
        <f t="shared" si="1"/>
        <v>#REF!</v>
      </c>
      <c r="N12" s="1" t="e">
        <f t="shared" si="2"/>
        <v>#REF!</v>
      </c>
      <c r="O12" s="1" t="e">
        <f t="shared" si="3"/>
        <v>#REF!</v>
      </c>
    </row>
    <row r="13" spans="1:15" ht="369.75">
      <c r="A13" t="str">
        <f>"|| "&amp;TEXT(MeetingControlSheet!A3,"000000")</f>
        <v>|| 010000</v>
      </c>
      <c r="B13" t="str">
        <f>"|| "&amp;TRIM(MeetingControlSheet!E3)</f>
        <v>|| IMAGEMGT</v>
      </c>
      <c r="C13" t="str">
        <f>"|| "&amp;TRIM(MeetingControlSheet!F3)</f>
        <v>|| Add concept domain for DI report type</v>
      </c>
      <c r="D13" t="str">
        <f>"|| ["&amp;URLopening&amp;H13&amp;" "&amp;TRIM(MeetingControlSheet!I3)&amp;"]"</f>
        <v>|| [http://www.hl7.org/documentcenter/public/harmonization/2012Mar/initial\2012Nov_HARM_INITIALPROPOSAL_VOCAB_IMAGEMGT_Wendy_Huang_HL7%20II-CA201211-01_20121002124057.doc HL7-IICA2012-01]</v>
      </c>
      <c r="E13" t="str">
        <f>"|| "&amp;IF(TRIM(MeetingControlSheet!H3)&gt;"",TRIM(MeetingControlSheet!H3),"''notes''")</f>
        <v>|| Simple, complete.</v>
      </c>
      <c r="F13" t="str">
        <f>"|| "&amp;IF(TRIM(MeetingControlSheet!M3)&gt;"",TRIM(MeetingControlSheet!M3),"''result''")</f>
        <v>|| '''result'''</v>
      </c>
      <c r="G13" t="str">
        <f>"|| "&amp;IF(TRIM(MeetingControlSheet!O3)&gt;"",TRIM(MeetingControlSheet!O3),"''^-v-?''")</f>
        <v>|| '''^-v-?'''</v>
      </c>
      <c r="H13" t="str">
        <f>SUBSTITUTE(TRIM(MeetingControlSheet!L3)," ","%20")</f>
        <v>initial\2012Nov_HARM_INITIALPROPOSAL_VOCAB_IMAGEMGT_Wendy_Huang_HL7%20II-CA201211-01_20121002124057.doc</v>
      </c>
      <c r="I13" s="51" t="str">
        <f t="shared" si="5"/>
        <v>http://www.hl7.org/documentcenter/public/harmonization/2012Mar/</v>
      </c>
      <c r="J13" s="52" t="str">
        <f t="shared" si="4"/>
        <v>
</v>
      </c>
      <c r="K13" t="str">
        <f>"|| "&amp;LEFT(TRIM(MeetingControlSheet!G3),200)</f>
        <v>|| Add a concept domain which conveys the type of DI report. This is required in a HL7 v3 message to allow binding to a concept domain for the message attribute.</v>
      </c>
      <c r="L13" s="1" t="str">
        <f t="shared" si="0"/>
        <v>|-
|| 010000
|| IMAGEMGT
|| Add concept domain for DI report type</v>
      </c>
      <c r="M13" s="1" t="str">
        <f t="shared" si="1"/>
        <v>
|| Add a concept domain which conveys the type of DI report. This is required in a HL7 v3 message to allow binding to a concept domain for the message attribute.
</v>
      </c>
      <c r="N13" s="1" t="str">
        <f t="shared" si="2"/>
        <v>
|| [http://www.hl7.org/documentcenter/public/harmonization/2012Mar/initial\2012Nov_HARM_INITIALPROPOSAL_VOCAB_IMAGEMGT_Wendy_Huang_HL7%20II-CA201211-01_20121002124057.doc HL7-IICA2012-01]
</v>
      </c>
      <c r="O13" s="1" t="str">
        <f t="shared" si="3"/>
        <v>|| Simple, complete.
|| '''result'''
|| '''^-v-?'''
|-</v>
      </c>
    </row>
    <row r="14" spans="1:15" ht="12.75">
      <c r="A14" t="e">
        <f>"|| "&amp;TEXT(MeetingControlSheet!#REF!,"000000")</f>
        <v>#REF!</v>
      </c>
      <c r="B14" t="e">
        <f>"|| "&amp;TRIM(MeetingControlSheet!#REF!)</f>
        <v>#REF!</v>
      </c>
      <c r="C14" t="e">
        <f>"|| "&amp;TRIM(MeetingControlSheet!#REF!)</f>
        <v>#REF!</v>
      </c>
      <c r="D14" t="e">
        <f>"|| ["&amp;URLopening&amp;H14&amp;" "&amp;TRIM(MeetingControlSheet!#REF!)&amp;"]"</f>
        <v>#REF!</v>
      </c>
      <c r="E14" t="e">
        <f>"|| "&amp;IF(TRIM(MeetingControlSheet!#REF!)&gt;"",TRIM(MeetingControlSheet!#REF!),"''notes''")</f>
        <v>#REF!</v>
      </c>
      <c r="F14" t="e">
        <f>"|| "&amp;IF(TRIM(MeetingControlSheet!#REF!)&gt;"",TRIM(MeetingControlSheet!#REF!),"''result''")</f>
        <v>#REF!</v>
      </c>
      <c r="G14" t="e">
        <f>"|| "&amp;IF(TRIM(MeetingControlSheet!#REF!)&gt;"",TRIM(MeetingControlSheet!#REF!),"''^-v-?''")</f>
        <v>#REF!</v>
      </c>
      <c r="H14" t="e">
        <f>SUBSTITUTE(TRIM(MeetingControlSheet!#REF!)," ","%20")</f>
        <v>#REF!</v>
      </c>
      <c r="I14" s="51" t="str">
        <f t="shared" si="5"/>
        <v>http://www.hl7.org/documentcenter/public/harmonization/2012Mar/</v>
      </c>
      <c r="J14" s="52" t="str">
        <f t="shared" si="4"/>
        <v>
</v>
      </c>
      <c r="K14" t="e">
        <f>"|| "&amp;LEFT(TRIM(MeetingControlSheet!#REF!),200)</f>
        <v>#REF!</v>
      </c>
      <c r="L14" s="1" t="e">
        <f t="shared" si="0"/>
        <v>#REF!</v>
      </c>
      <c r="M14" s="1" t="e">
        <f t="shared" si="1"/>
        <v>#REF!</v>
      </c>
      <c r="N14" s="1" t="e">
        <f t="shared" si="2"/>
        <v>#REF!</v>
      </c>
      <c r="O14" s="1" t="e">
        <f t="shared" si="3"/>
        <v>#REF!</v>
      </c>
    </row>
    <row r="15" spans="1:15" ht="12.75">
      <c r="A15" t="e">
        <f>"|| "&amp;TEXT(MeetingControlSheet!#REF!,"000000")</f>
        <v>#REF!</v>
      </c>
      <c r="B15" t="e">
        <f>"|| "&amp;TRIM(MeetingControlSheet!#REF!)</f>
        <v>#REF!</v>
      </c>
      <c r="C15" t="e">
        <f>"|| "&amp;TRIM(MeetingControlSheet!#REF!)</f>
        <v>#REF!</v>
      </c>
      <c r="D15" t="e">
        <f>"|| ["&amp;URLopening&amp;H15&amp;" "&amp;TRIM(MeetingControlSheet!#REF!)&amp;"]"</f>
        <v>#REF!</v>
      </c>
      <c r="E15" t="e">
        <f>"|| "&amp;IF(TRIM(MeetingControlSheet!#REF!)&gt;"",TRIM(MeetingControlSheet!#REF!),"''notes''")</f>
        <v>#REF!</v>
      </c>
      <c r="F15" t="e">
        <f>"|| "&amp;IF(TRIM(MeetingControlSheet!#REF!)&gt;"",TRIM(MeetingControlSheet!#REF!),"''result''")</f>
        <v>#REF!</v>
      </c>
      <c r="G15" t="e">
        <f>"|| "&amp;IF(TRIM(MeetingControlSheet!#REF!)&gt;"",TRIM(MeetingControlSheet!#REF!),"''^-v-?''")</f>
        <v>#REF!</v>
      </c>
      <c r="H15" t="e">
        <f>SUBSTITUTE(TRIM(MeetingControlSheet!#REF!)," ","%20")</f>
        <v>#REF!</v>
      </c>
      <c r="I15" s="51" t="str">
        <f t="shared" si="5"/>
        <v>http://www.hl7.org/documentcenter/public/harmonization/2012Mar/</v>
      </c>
      <c r="J15" s="52" t="str">
        <f t="shared" si="4"/>
        <v>
</v>
      </c>
      <c r="K15" t="e">
        <f>"|| "&amp;LEFT(TRIM(MeetingControlSheet!#REF!),200)</f>
        <v>#REF!</v>
      </c>
      <c r="L15" s="1" t="e">
        <f t="shared" si="0"/>
        <v>#REF!</v>
      </c>
      <c r="M15" s="1" t="e">
        <f t="shared" si="1"/>
        <v>#REF!</v>
      </c>
      <c r="N15" s="1" t="e">
        <f t="shared" si="2"/>
        <v>#REF!</v>
      </c>
      <c r="O15" s="1" t="e">
        <f t="shared" si="3"/>
        <v>#REF!</v>
      </c>
    </row>
    <row r="16" spans="1:15" ht="12.75">
      <c r="A16" t="e">
        <f>"|| "&amp;TEXT(MeetingControlSheet!#REF!,"000000")</f>
        <v>#REF!</v>
      </c>
      <c r="B16" t="e">
        <f>"|| "&amp;TRIM(MeetingControlSheet!#REF!)</f>
        <v>#REF!</v>
      </c>
      <c r="C16" t="e">
        <f>"|| "&amp;TRIM(MeetingControlSheet!#REF!)</f>
        <v>#REF!</v>
      </c>
      <c r="D16" t="e">
        <f>"|| ["&amp;URLopening&amp;H16&amp;" "&amp;TRIM(MeetingControlSheet!#REF!)&amp;"]"</f>
        <v>#REF!</v>
      </c>
      <c r="E16" t="e">
        <f>"|| "&amp;IF(TRIM(MeetingControlSheet!#REF!)&gt;"",TRIM(MeetingControlSheet!#REF!),"''notes''")</f>
        <v>#REF!</v>
      </c>
      <c r="F16" t="e">
        <f>"|| "&amp;IF(TRIM(MeetingControlSheet!#REF!)&gt;"",TRIM(MeetingControlSheet!#REF!),"''result''")</f>
        <v>#REF!</v>
      </c>
      <c r="G16" t="e">
        <f>"|| "&amp;IF(TRIM(MeetingControlSheet!#REF!)&gt;"",TRIM(MeetingControlSheet!#REF!),"''^-v-?''")</f>
        <v>#REF!</v>
      </c>
      <c r="H16" t="e">
        <f>SUBSTITUTE(TRIM(MeetingControlSheet!#REF!)," ","%20")</f>
        <v>#REF!</v>
      </c>
      <c r="I16" s="51" t="str">
        <f t="shared" si="5"/>
        <v>http://www.hl7.org/documentcenter/public/harmonization/2012Mar/</v>
      </c>
      <c r="J16" s="52" t="str">
        <f t="shared" si="4"/>
        <v>
</v>
      </c>
      <c r="K16" t="e">
        <f>"|| "&amp;LEFT(TRIM(MeetingControlSheet!#REF!),200)</f>
        <v>#REF!</v>
      </c>
      <c r="L16" s="1" t="e">
        <f t="shared" si="0"/>
        <v>#REF!</v>
      </c>
      <c r="M16" s="1" t="e">
        <f t="shared" si="1"/>
        <v>#REF!</v>
      </c>
      <c r="N16" s="1" t="e">
        <f t="shared" si="2"/>
        <v>#REF!</v>
      </c>
      <c r="O16" s="1" t="e">
        <f t="shared" si="3"/>
        <v>#REF!</v>
      </c>
    </row>
    <row r="17" spans="1:15" ht="12.75">
      <c r="A17" t="e">
        <f>"|| "&amp;TEXT(MeetingControlSheet!#REF!,"000000")</f>
        <v>#REF!</v>
      </c>
      <c r="B17" t="e">
        <f>"|| "&amp;TRIM(MeetingControlSheet!#REF!)</f>
        <v>#REF!</v>
      </c>
      <c r="C17" t="e">
        <f>"|| "&amp;TRIM(MeetingControlSheet!#REF!)</f>
        <v>#REF!</v>
      </c>
      <c r="D17" t="e">
        <f>"|| ["&amp;URLopening&amp;H17&amp;" "&amp;TRIM(MeetingControlSheet!#REF!)&amp;"]"</f>
        <v>#REF!</v>
      </c>
      <c r="E17" t="e">
        <f>"|| "&amp;IF(TRIM(MeetingControlSheet!#REF!)&gt;"",TRIM(MeetingControlSheet!#REF!),"''notes''")</f>
        <v>#REF!</v>
      </c>
      <c r="F17" t="e">
        <f>"|| "&amp;IF(TRIM(MeetingControlSheet!#REF!)&gt;"",TRIM(MeetingControlSheet!#REF!),"''result''")</f>
        <v>#REF!</v>
      </c>
      <c r="G17" t="e">
        <f>"|| "&amp;IF(TRIM(MeetingControlSheet!#REF!)&gt;"",TRIM(MeetingControlSheet!#REF!),"''^-v-?''")</f>
        <v>#REF!</v>
      </c>
      <c r="H17" t="e">
        <f>SUBSTITUTE(TRIM(MeetingControlSheet!#REF!)," ","%20")</f>
        <v>#REF!</v>
      </c>
      <c r="I17" s="51" t="str">
        <f t="shared" si="5"/>
        <v>http://www.hl7.org/documentcenter/public/harmonization/2012Mar/</v>
      </c>
      <c r="J17" s="52" t="str">
        <f t="shared" si="4"/>
        <v>
</v>
      </c>
      <c r="K17" t="e">
        <f>"|| "&amp;LEFT(TRIM(MeetingControlSheet!#REF!),200)</f>
        <v>#REF!</v>
      </c>
      <c r="L17" s="1" t="e">
        <f t="shared" si="0"/>
        <v>#REF!</v>
      </c>
      <c r="M17" s="1" t="e">
        <f t="shared" si="1"/>
        <v>#REF!</v>
      </c>
      <c r="N17" s="1" t="e">
        <f t="shared" si="2"/>
        <v>#REF!</v>
      </c>
      <c r="O17" s="1" t="e">
        <f t="shared" si="3"/>
        <v>#REF!</v>
      </c>
    </row>
    <row r="18" spans="9:15" ht="12.75">
      <c r="I18" s="53"/>
      <c r="J18" s="54"/>
      <c r="L18" s="1"/>
      <c r="M18" s="1"/>
      <c r="N18" s="1"/>
      <c r="O18" s="1"/>
    </row>
    <row r="19" spans="9:15" ht="12.75">
      <c r="I19" s="53"/>
      <c r="J19" s="54"/>
      <c r="L19" s="1"/>
      <c r="M19" s="1"/>
      <c r="N19" s="1"/>
      <c r="O19" s="1"/>
    </row>
    <row r="20" spans="9:15" ht="12.75">
      <c r="I20" s="53"/>
      <c r="J20" s="54"/>
      <c r="L20" s="1"/>
      <c r="M20" s="1"/>
      <c r="N20" s="1"/>
      <c r="O20" s="1"/>
    </row>
    <row r="21" spans="9:15" ht="12.75">
      <c r="I21" s="53"/>
      <c r="J21" s="54"/>
      <c r="L21" s="1"/>
      <c r="M21" s="1"/>
      <c r="N21" s="1"/>
      <c r="O21"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Beeler Consulting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 Beeler, Jr.</dc:creator>
  <cp:keywords/>
  <dc:description/>
  <cp:lastModifiedBy>George Beeler</cp:lastModifiedBy>
  <cp:lastPrinted>2012-06-29T02:17:45Z</cp:lastPrinted>
  <dcterms:created xsi:type="dcterms:W3CDTF">2006-03-10T01:22:48Z</dcterms:created>
  <dcterms:modified xsi:type="dcterms:W3CDTF">2012-10-17T01:00:26Z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