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\Documents\Patient Care\cimiSkinModel\analysis\"/>
    </mc:Choice>
  </mc:AlternateContent>
  <bookViews>
    <workbookView xWindow="0" yWindow="0" windowWidth="28800" windowHeight="12210" tabRatio="1000" activeTab="1"/>
  </bookViews>
  <sheets>
    <sheet name="main" sheetId="1" r:id="rId1"/>
    <sheet name="new" sheetId="8" r:id="rId2"/>
    <sheet name="sct" sheetId="3" r:id="rId3"/>
    <sheet name="xform" sheetId="6" r:id="rId4"/>
    <sheet name="openEHR" sheetId="7" r:id="rId5"/>
    <sheet name="fhir" sheetId="5" r:id="rId6"/>
    <sheet name="definitions" sheetId="2" r:id="rId7"/>
  </sheets>
  <definedNames>
    <definedName name="_xlnm._FilterDatabase" localSheetId="5" hidden="1">fhir!$A$1:$H$70</definedName>
    <definedName name="_xlnm._FilterDatabase" localSheetId="0" hidden="1">main!$A$1:$S$4</definedName>
    <definedName name="documentationSection" localSheetId="0">main!$L$16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H35" i="6"/>
  <c r="H40" i="6"/>
  <c r="L45" i="6"/>
  <c r="L46" i="6"/>
  <c r="L47" i="6"/>
  <c r="H52" i="6"/>
  <c r="H57" i="6"/>
  <c r="H62" i="6"/>
  <c r="Q88" i="6"/>
  <c r="P88" i="6"/>
  <c r="S88" i="6" s="1"/>
  <c r="Q87" i="6"/>
  <c r="P87" i="6"/>
  <c r="S87" i="6" s="1"/>
  <c r="Q86" i="6"/>
  <c r="P86" i="6"/>
  <c r="S86" i="6" s="1"/>
  <c r="Q85" i="6"/>
  <c r="P85" i="6"/>
  <c r="S85" i="6" s="1"/>
  <c r="Q84" i="6"/>
  <c r="P84" i="6"/>
  <c r="S84" i="6" s="1"/>
  <c r="Q83" i="6"/>
  <c r="P83" i="6"/>
  <c r="S83" i="6" s="1"/>
  <c r="Q82" i="6"/>
  <c r="P82" i="6"/>
  <c r="S82" i="6" s="1"/>
  <c r="Q81" i="6"/>
  <c r="P81" i="6"/>
  <c r="S81" i="6" s="1"/>
  <c r="Q80" i="6"/>
  <c r="P80" i="6"/>
  <c r="S80" i="6" s="1"/>
  <c r="Q79" i="6"/>
  <c r="P79" i="6"/>
  <c r="S79" i="6" s="1"/>
  <c r="Q78" i="6"/>
  <c r="P78" i="6"/>
  <c r="S78" i="6" s="1"/>
  <c r="Q77" i="6"/>
  <c r="P77" i="6"/>
  <c r="S77" i="6" s="1"/>
  <c r="Q76" i="6"/>
  <c r="P76" i="6"/>
  <c r="S76" i="6" s="1"/>
  <c r="Q75" i="6"/>
  <c r="P75" i="6"/>
  <c r="S75" i="6" s="1"/>
  <c r="Q74" i="6"/>
  <c r="P74" i="6"/>
  <c r="S74" i="6" s="1"/>
  <c r="Q73" i="6"/>
  <c r="P73" i="6"/>
  <c r="S73" i="6" s="1"/>
  <c r="Q72" i="6"/>
  <c r="P72" i="6"/>
  <c r="S72" i="6" s="1"/>
  <c r="Q71" i="6"/>
  <c r="P71" i="6"/>
  <c r="S71" i="6" s="1"/>
  <c r="Q70" i="6"/>
  <c r="P70" i="6"/>
  <c r="S70" i="6" s="1"/>
  <c r="Q69" i="6"/>
  <c r="P69" i="6"/>
  <c r="S69" i="6" s="1"/>
  <c r="Q68" i="6"/>
  <c r="P68" i="6"/>
  <c r="Q67" i="6"/>
  <c r="P67" i="6"/>
  <c r="S67" i="6" s="1"/>
  <c r="Q66" i="6"/>
  <c r="P66" i="6"/>
  <c r="S66" i="6" s="1"/>
  <c r="Q65" i="6"/>
  <c r="P65" i="6"/>
  <c r="S65" i="6" s="1"/>
  <c r="Q64" i="6"/>
  <c r="P64" i="6"/>
  <c r="S64" i="6" s="1"/>
  <c r="Q63" i="6"/>
  <c r="P63" i="6"/>
  <c r="S63" i="6" s="1"/>
  <c r="Q62" i="6"/>
  <c r="P62" i="6"/>
  <c r="S62" i="6" s="1"/>
  <c r="Q61" i="6"/>
  <c r="P61" i="6"/>
  <c r="S61" i="6" s="1"/>
  <c r="Q60" i="6"/>
  <c r="P60" i="6"/>
  <c r="S60" i="6" s="1"/>
  <c r="Q59" i="6"/>
  <c r="P59" i="6"/>
  <c r="S59" i="6" s="1"/>
  <c r="Q58" i="6"/>
  <c r="P58" i="6"/>
  <c r="S58" i="6" s="1"/>
  <c r="Q57" i="6"/>
  <c r="P57" i="6"/>
  <c r="S57" i="6" s="1"/>
  <c r="Q56" i="6"/>
  <c r="P56" i="6"/>
  <c r="S56" i="6" s="1"/>
  <c r="Q55" i="6"/>
  <c r="P55" i="6"/>
  <c r="S55" i="6" s="1"/>
  <c r="Q54" i="6"/>
  <c r="P54" i="6"/>
  <c r="S54" i="6" s="1"/>
  <c r="S68" i="6" l="1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Q53" i="6"/>
  <c r="P53" i="6"/>
  <c r="S53" i="6" s="1"/>
  <c r="Q52" i="6"/>
  <c r="P52" i="6"/>
  <c r="S52" i="6" s="1"/>
  <c r="Q51" i="6"/>
  <c r="P51" i="6"/>
  <c r="S51" i="6" s="1"/>
  <c r="Q50" i="6"/>
  <c r="P50" i="6"/>
  <c r="S50" i="6" s="1"/>
  <c r="Q49" i="6"/>
  <c r="P49" i="6"/>
  <c r="S49" i="6" s="1"/>
  <c r="Q48" i="6"/>
  <c r="P48" i="6"/>
  <c r="S48" i="6" s="1"/>
  <c r="Q47" i="6"/>
  <c r="P47" i="6"/>
  <c r="S47" i="6" s="1"/>
  <c r="Q46" i="6"/>
  <c r="P46" i="6"/>
  <c r="S46" i="6" s="1"/>
  <c r="Q45" i="6"/>
  <c r="P45" i="6"/>
  <c r="S45" i="6" s="1"/>
  <c r="Q44" i="6"/>
  <c r="P44" i="6"/>
  <c r="S44" i="6" s="1"/>
  <c r="Q43" i="6"/>
  <c r="P43" i="6"/>
  <c r="S43" i="6" s="1"/>
  <c r="Q42" i="6"/>
  <c r="P42" i="6"/>
  <c r="S42" i="6" s="1"/>
  <c r="Q41" i="6"/>
  <c r="P41" i="6"/>
  <c r="S41" i="6" s="1"/>
  <c r="Q40" i="6"/>
  <c r="P40" i="6"/>
  <c r="S40" i="6" s="1"/>
  <c r="Q39" i="6"/>
  <c r="P39" i="6"/>
  <c r="S39" i="6" s="1"/>
  <c r="Q38" i="6"/>
  <c r="P38" i="6"/>
  <c r="Q37" i="6"/>
  <c r="P37" i="6"/>
  <c r="S37" i="6" s="1"/>
  <c r="Q36" i="6"/>
  <c r="P36" i="6"/>
  <c r="Q35" i="6"/>
  <c r="P35" i="6"/>
  <c r="Q34" i="6"/>
  <c r="P34" i="6"/>
  <c r="S34" i="6" s="1"/>
  <c r="Q33" i="6"/>
  <c r="P33" i="6"/>
  <c r="S33" i="6" s="1"/>
  <c r="Q32" i="6"/>
  <c r="P32" i="6"/>
  <c r="S32" i="6" s="1"/>
  <c r="Q31" i="6"/>
  <c r="P31" i="6"/>
  <c r="S31" i="6" s="1"/>
  <c r="Q30" i="6"/>
  <c r="P30" i="6"/>
  <c r="S30" i="6" s="1"/>
  <c r="Q29" i="6"/>
  <c r="P29" i="6"/>
  <c r="S29" i="6" s="1"/>
  <c r="Q28" i="6"/>
  <c r="P28" i="6"/>
  <c r="S28" i="6" s="1"/>
  <c r="Q27" i="6"/>
  <c r="P27" i="6"/>
  <c r="S27" i="6" s="1"/>
  <c r="Q26" i="6"/>
  <c r="P26" i="6"/>
  <c r="S26" i="6" s="1"/>
  <c r="Q25" i="6"/>
  <c r="P25" i="6"/>
  <c r="S25" i="6" s="1"/>
  <c r="Q24" i="6"/>
  <c r="P24" i="6"/>
  <c r="S24" i="6" s="1"/>
  <c r="Q23" i="6"/>
  <c r="P23" i="6"/>
  <c r="S23" i="6" s="1"/>
  <c r="Q22" i="6"/>
  <c r="P22" i="6"/>
  <c r="S22" i="6" s="1"/>
  <c r="Q21" i="6"/>
  <c r="P21" i="6"/>
  <c r="S21" i="6" s="1"/>
  <c r="Q20" i="6"/>
  <c r="P20" i="6"/>
  <c r="Q19" i="6"/>
  <c r="P19" i="6"/>
  <c r="S19" i="6" s="1"/>
  <c r="Q18" i="6"/>
  <c r="P18" i="6"/>
  <c r="Q17" i="6"/>
  <c r="P17" i="6"/>
  <c r="S17" i="6" s="1"/>
  <c r="Q16" i="6"/>
  <c r="P16" i="6"/>
  <c r="S16" i="6" s="1"/>
  <c r="Q15" i="6"/>
  <c r="P15" i="6"/>
  <c r="S15" i="6" s="1"/>
  <c r="Q14" i="6"/>
  <c r="P14" i="6"/>
  <c r="S14" i="6" s="1"/>
  <c r="Q13" i="6"/>
  <c r="P13" i="6"/>
  <c r="S13" i="6" s="1"/>
  <c r="Q12" i="6"/>
  <c r="P12" i="6"/>
  <c r="S12" i="6" s="1"/>
  <c r="Q11" i="6"/>
  <c r="P11" i="6"/>
  <c r="S11" i="6" s="1"/>
  <c r="Q10" i="6"/>
  <c r="P10" i="6"/>
  <c r="S10" i="6" s="1"/>
  <c r="Q9" i="6"/>
  <c r="P9" i="6"/>
  <c r="S9" i="6" s="1"/>
  <c r="Q8" i="6"/>
  <c r="P8" i="6"/>
  <c r="S8" i="6" s="1"/>
  <c r="Q7" i="6"/>
  <c r="P7" i="6"/>
  <c r="S7" i="6" s="1"/>
  <c r="Q6" i="6"/>
  <c r="P6" i="6"/>
  <c r="S6" i="6" s="1"/>
  <c r="S20" i="6" l="1"/>
  <c r="S38" i="6"/>
  <c r="S35" i="6"/>
  <c r="R49" i="6"/>
  <c r="R50" i="6"/>
  <c r="R51" i="6"/>
  <c r="R52" i="6"/>
  <c r="R53" i="6"/>
  <c r="S18" i="6"/>
  <c r="S36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</calcChain>
</file>

<file path=xl/comments1.xml><?xml version="1.0" encoding="utf-8"?>
<comments xmlns="http://schemas.openxmlformats.org/spreadsheetml/2006/main">
  <authors>
    <author>Susan Matney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Susan Matney:</t>
        </r>
        <r>
          <rPr>
            <sz val="9"/>
            <color indexed="81"/>
            <rFont val="Tahoma"/>
            <family val="2"/>
          </rPr>
          <t xml:space="preserve">
http://www.fhims.org/content/420A62FD03B6_root.html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Susan Matney:</t>
        </r>
        <r>
          <rPr>
            <sz val="9"/>
            <color indexed="81"/>
            <rFont val="Tahoma"/>
            <family val="2"/>
          </rPr>
          <t xml:space="preserve">
http://dcm.nehta.org.au/ckm/#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Susan Matney:</t>
        </r>
        <r>
          <rPr>
            <sz val="9"/>
            <color indexed="81"/>
            <rFont val="Tahoma"/>
            <family val="2"/>
          </rPr>
          <t xml:space="preserve">
https://www.hl7.org/fhir/procedure.htmlAn action that is being or was performed on a patient
Reason not performed is only permitted if notPerformed indicator is true</t>
        </r>
      </text>
    </comment>
  </commentList>
</comments>
</file>

<file path=xl/sharedStrings.xml><?xml version="1.0" encoding="utf-8"?>
<sst xmlns="http://schemas.openxmlformats.org/spreadsheetml/2006/main" count="1020" uniqueCount="480">
  <si>
    <t>CIMI</t>
  </si>
  <si>
    <t>Data Element</t>
  </si>
  <si>
    <t>Data Type</t>
  </si>
  <si>
    <t>Cardinality</t>
  </si>
  <si>
    <t>Reason for Exclusion</t>
  </si>
  <si>
    <t xml:space="preserve">What </t>
  </si>
  <si>
    <t>0..*</t>
  </si>
  <si>
    <t>0..1</t>
  </si>
  <si>
    <t>Description/Definition</t>
  </si>
  <si>
    <t>CEM</t>
  </si>
  <si>
    <t>RowNum</t>
  </si>
  <si>
    <t>SNOMED Concept Model</t>
  </si>
  <si>
    <t>FHIM</t>
  </si>
  <si>
    <t>FHIM Dcoumentation</t>
  </si>
  <si>
    <t>dateTime</t>
  </si>
  <si>
    <t>CEM Definition</t>
  </si>
  <si>
    <t>OpenEHR</t>
  </si>
  <si>
    <t>OpenEHR Definition</t>
  </si>
  <si>
    <t>HL7 FHIR</t>
  </si>
  <si>
    <t>FHIR Definition</t>
  </si>
  <si>
    <t>CEM Procedure</t>
  </si>
  <si>
    <t>examination by means such as visual inspection, palpation, percussion, and auscultation to collect information for diagnosis.</t>
  </si>
  <si>
    <t>physical examination</t>
  </si>
  <si>
    <t>Steadman's</t>
  </si>
  <si>
    <t>examination</t>
  </si>
  <si>
    <t>1. Any investigation or inspection made for the purpose of diagnosis; usually qualified by the method used.</t>
  </si>
  <si>
    <t>2. A method of evaluation of skills or knowledge after receiving instruction in a given field.</t>
  </si>
  <si>
    <t>assessment</t>
  </si>
  <si>
    <t>evaluation</t>
  </si>
  <si>
    <t>Source</t>
  </si>
  <si>
    <t>Search term</t>
  </si>
  <si>
    <t>Defined term</t>
  </si>
  <si>
    <t>definition</t>
  </si>
  <si>
    <t>1. Evaluation of the patient using selected skills of history-taking; physical examination, laboratory, imaging, and social evaluation, to achieve a specific goal.</t>
  </si>
  <si>
    <t>2. Appraisal or analysis of conditions, disorders, data, or a patient's overall state.</t>
  </si>
  <si>
    <t>A measurement, evaluation or judgment for a study variable pertaining to the status of a subject.</t>
  </si>
  <si>
    <t>SKMT</t>
  </si>
  <si>
    <t>systematic collection and review of patient-specific data</t>
  </si>
  <si>
    <t>patient assessment</t>
  </si>
  <si>
    <t>action that assesses the value of something</t>
  </si>
  <si>
    <t>Systematic and thorough inspection of the patient for physical signs of disease or abnormality.</t>
  </si>
  <si>
    <t>MeSH</t>
  </si>
  <si>
    <t>Finding</t>
  </si>
  <si>
    <t xml:space="preserve">FINDING SITE </t>
  </si>
  <si>
    <t xml:space="preserve"> </t>
  </si>
  <si>
    <t xml:space="preserve"> Anatomical or acquired body structure </t>
  </si>
  <si>
    <t xml:space="preserve"> 442083009 (&lt;&lt;)</t>
  </si>
  <si>
    <t xml:space="preserve"> ASSOCIATED MORPHOLOGY </t>
  </si>
  <si>
    <t xml:space="preserve"> Morphologically abnormal structure </t>
  </si>
  <si>
    <t xml:space="preserve"> 49755003 (&lt;&lt;)</t>
  </si>
  <si>
    <t xml:space="preserve"> ASSOCIATED WITH </t>
  </si>
  <si>
    <t xml:space="preserve"> Clinical Finding </t>
  </si>
  <si>
    <t xml:space="preserve"> 404684003 (&lt;&lt;)</t>
  </si>
  <si>
    <t xml:space="preserve"> Procedure </t>
  </si>
  <si>
    <t xml:space="preserve"> 71388002 (&lt;&lt;)</t>
  </si>
  <si>
    <t xml:space="preserve"> Event </t>
  </si>
  <si>
    <t xml:space="preserve"> 272379006 (&lt;&lt;)</t>
  </si>
  <si>
    <t xml:space="preserve"> Organism </t>
  </si>
  <si>
    <t xml:space="preserve"> 410607006 (&lt;&lt;)</t>
  </si>
  <si>
    <t xml:space="preserve"> Substance </t>
  </si>
  <si>
    <t xml:space="preserve"> 105590001 (&lt;&lt;)</t>
  </si>
  <si>
    <t xml:space="preserve"> Physical object </t>
  </si>
  <si>
    <t xml:space="preserve"> 260787004 (&lt;&lt;)</t>
  </si>
  <si>
    <t xml:space="preserve"> Physical force </t>
  </si>
  <si>
    <t xml:space="preserve"> 78621006 (&lt;&lt;)</t>
  </si>
  <si>
    <t xml:space="preserve"> Pharmaceutical / biologic product </t>
  </si>
  <si>
    <t xml:space="preserve"> 373873005 (&lt;&lt; Q only)</t>
  </si>
  <si>
    <t xml:space="preserve"> SNOMED CT Concept </t>
  </si>
  <si>
    <t xml:space="preserve"> 138875005 (==)</t>
  </si>
  <si>
    <t xml:space="preserve"> CAUSATIVE AGENT </t>
  </si>
  <si>
    <t xml:space="preserve"> DUE TO </t>
  </si>
  <si>
    <t xml:space="preserve"> 404684003 (&lt;=)</t>
  </si>
  <si>
    <t xml:space="preserve"> 272379006 (&lt;=)</t>
  </si>
  <si>
    <t xml:space="preserve"> AFTER </t>
  </si>
  <si>
    <t xml:space="preserve"> SEVERITY </t>
  </si>
  <si>
    <t xml:space="preserve"> Severities </t>
  </si>
  <si>
    <t xml:space="preserve"> 272141005 (&lt;=)(&lt; Q)</t>
  </si>
  <si>
    <t xml:space="preserve"> CLINICAL COURSE </t>
  </si>
  <si>
    <t xml:space="preserve"> Courses </t>
  </si>
  <si>
    <t xml:space="preserve"> 288524001 (&lt;=)(&lt; Q)</t>
  </si>
  <si>
    <t xml:space="preserve"> EPISODICITY </t>
  </si>
  <si>
    <t xml:space="preserve"> Episodicities </t>
  </si>
  <si>
    <t xml:space="preserve"> 288526004 (&lt;=)(&lt; Q)</t>
  </si>
  <si>
    <t xml:space="preserve"> INTERPRETS </t>
  </si>
  <si>
    <t xml:space="preserve"> Observable entity </t>
  </si>
  <si>
    <t xml:space="preserve"> 363787002 (&lt;&lt;)</t>
  </si>
  <si>
    <t xml:space="preserve"> Laboratory procedure </t>
  </si>
  <si>
    <t xml:space="preserve"> 108252007 (&lt;&lt;)</t>
  </si>
  <si>
    <t xml:space="preserve"> Evaluation procedure </t>
  </si>
  <si>
    <t xml:space="preserve"> 386053000 (&lt;&lt;)</t>
  </si>
  <si>
    <t xml:space="preserve">HAS INTERPRETATION </t>
  </si>
  <si>
    <t xml:space="preserve"> Findings values </t>
  </si>
  <si>
    <t xml:space="preserve"> 260245000 (&lt;&lt;)</t>
  </si>
  <si>
    <t xml:space="preserve"> PATHOLOGICAL PROCESS </t>
  </si>
  <si>
    <t xml:space="preserve"> Autoimmune </t>
  </si>
  <si>
    <t xml:space="preserve"> 263680009 (==)</t>
  </si>
  <si>
    <t xml:space="preserve"> Infectious process </t>
  </si>
  <si>
    <t xml:space="preserve"> 441862004 (&lt;&lt;)</t>
  </si>
  <si>
    <t xml:space="preserve"> Hypersensitivity process </t>
  </si>
  <si>
    <t xml:space="preserve"> 472963003 (&lt; &lt;)</t>
  </si>
  <si>
    <t xml:space="preserve"> HAS DEFINITIONAL MANIFESTATION </t>
  </si>
  <si>
    <t xml:space="preserve"> Clinical finding </t>
  </si>
  <si>
    <t xml:space="preserve"> OCCURRENCE </t>
  </si>
  <si>
    <t xml:space="preserve"> Periods of life </t>
  </si>
  <si>
    <t xml:space="preserve"> 282032007 (&lt;)</t>
  </si>
  <si>
    <t xml:space="preserve"> FINDING METHOD </t>
  </si>
  <si>
    <t xml:space="preserve"> 71388002 (&lt;=)</t>
  </si>
  <si>
    <t xml:space="preserve"> FINDING INFORMER </t>
  </si>
  <si>
    <t xml:space="preserve"> Performer of method </t>
  </si>
  <si>
    <t xml:space="preserve"> 420158005 (&lt;&lt;)</t>
  </si>
  <si>
    <t xml:space="preserve"> Subject of record or other provider of history </t>
  </si>
  <si>
    <t xml:space="preserve"> 419358007 (&lt;&lt;)</t>
  </si>
  <si>
    <t xml:space="preserve"> INHERES IN </t>
  </si>
  <si>
    <t xml:space="preserve"> Body structure </t>
  </si>
  <si>
    <t xml:space="preserve"> Specimen </t>
  </si>
  <si>
    <t xml:space="preserve">Pharmaceutical / biologic product </t>
  </si>
  <si>
    <t xml:space="preserve"> Record artifact </t>
  </si>
  <si>
    <t xml:space="preserve"> INHERENT LOCATION </t>
  </si>
  <si>
    <t xml:space="preserve"> INHERENT INGREDIENT </t>
  </si>
  <si>
    <t xml:space="preserve"> CHARACTERIZES </t>
  </si>
  <si>
    <t xml:space="preserve"> Process </t>
  </si>
  <si>
    <t xml:space="preserve"> PROCESS AGENT </t>
  </si>
  <si>
    <t xml:space="preserve"> PROCESS DURATION </t>
  </si>
  <si>
    <t xml:space="preserve"> Time frame </t>
  </si>
  <si>
    <t xml:space="preserve"> PROCESS OUTPUT </t>
  </si>
  <si>
    <t xml:space="preserve"> TOWARDS </t>
  </si>
  <si>
    <t xml:space="preserve"> RELATIVE TO </t>
  </si>
  <si>
    <t xml:space="preserve"> REL-TO PART-OF </t>
  </si>
  <si>
    <t xml:space="preserve"> PRECONDITION </t>
  </si>
  <si>
    <t xml:space="preserve"> Precondition value </t>
  </si>
  <si>
    <t>Observable</t>
  </si>
  <si>
    <t> Observation</t>
  </si>
  <si>
    <t>I</t>
  </si>
  <si>
    <t>DomainResource</t>
  </si>
  <si>
    <t>Measurements and simple assertions</t>
  </si>
  <si>
    <t>If code is the same as a component code then the value element associated with the code SHALL NOT be present</t>
  </si>
  <si>
    <t>dataAbsentReason SHALL only be present if Observation.value[x] is not present</t>
  </si>
  <si>
    <t> identifier</t>
  </si>
  <si>
    <t>Identifier</t>
  </si>
  <si>
    <t>Unique Id for this particular observation</t>
  </si>
  <si>
    <t> status</t>
  </si>
  <si>
    <t>?! Σ</t>
  </si>
  <si>
    <t>1..1</t>
  </si>
  <si>
    <t>code</t>
  </si>
  <si>
    <t>registered | preliminary | final | amended +</t>
  </si>
  <si>
    <t> category</t>
  </si>
  <si>
    <t>CodeableConcept</t>
  </si>
  <si>
    <t>Classification of type of observation</t>
  </si>
  <si>
    <t> code</t>
  </si>
  <si>
    <t>Σ</t>
  </si>
  <si>
    <t>Type of observation (code / type)</t>
  </si>
  <si>
    <t> subject</t>
  </si>
  <si>
    <t>Who and/or what this is about</t>
  </si>
  <si>
    <t> encounter</t>
  </si>
  <si>
    <t>Healthcare event during which this observation is made</t>
  </si>
  <si>
    <t> effective[x]</t>
  </si>
  <si>
    <t>Clinically relevant time/time-period for observation</t>
  </si>
  <si>
    <t> effectiveDateTime</t>
  </si>
  <si>
    <t> effectivePeriod</t>
  </si>
  <si>
    <t>Period</t>
  </si>
  <si>
    <t> issued</t>
  </si>
  <si>
    <t>instant</t>
  </si>
  <si>
    <t>Date/Time this was made available</t>
  </si>
  <si>
    <t> performer</t>
  </si>
  <si>
    <t>Who is responsible for the observation</t>
  </si>
  <si>
    <t> value[x]</t>
  </si>
  <si>
    <t>Σ I</t>
  </si>
  <si>
    <t>Actual result</t>
  </si>
  <si>
    <t> valueQuantity</t>
  </si>
  <si>
    <t>Quantity</t>
  </si>
  <si>
    <t> valueCodeableConcept</t>
  </si>
  <si>
    <t> valueString</t>
  </si>
  <si>
    <t>string</t>
  </si>
  <si>
    <t> valueRange</t>
  </si>
  <si>
    <t>Range</t>
  </si>
  <si>
    <t> valueRatio</t>
  </si>
  <si>
    <t>Ratio</t>
  </si>
  <si>
    <t> valueSampledData</t>
  </si>
  <si>
    <t>SampledData</t>
  </si>
  <si>
    <t> valueAttachment</t>
  </si>
  <si>
    <t>Attachment</t>
  </si>
  <si>
    <t> valueTime</t>
  </si>
  <si>
    <t>time</t>
  </si>
  <si>
    <t> valueDateTime</t>
  </si>
  <si>
    <t> valuePeriod</t>
  </si>
  <si>
    <t> dataAbsentReason</t>
  </si>
  <si>
    <t>Why the result is missing</t>
  </si>
  <si>
    <t> interpretation</t>
  </si>
  <si>
    <t>High, low, normal, etc.</t>
  </si>
  <si>
    <t> comment</t>
  </si>
  <si>
    <t>Comments about result</t>
  </si>
  <si>
    <t> bodySite</t>
  </si>
  <si>
    <t>Observed body part</t>
  </si>
  <si>
    <t> method</t>
  </si>
  <si>
    <t>How it was done</t>
  </si>
  <si>
    <t> specimen</t>
  </si>
  <si>
    <t>Specimen used for this observation</t>
  </si>
  <si>
    <t> device</t>
  </si>
  <si>
    <t>(Measurement) Device</t>
  </si>
  <si>
    <t> referenceRange</t>
  </si>
  <si>
    <t>BackboneElement</t>
  </si>
  <si>
    <t>Provides guide for interpretation</t>
  </si>
  <si>
    <t>Must have at least a low or a high or text</t>
  </si>
  <si>
    <t> low</t>
  </si>
  <si>
    <t>SimpleQuantity</t>
  </si>
  <si>
    <t>Low Range, if relevant</t>
  </si>
  <si>
    <t> high</t>
  </si>
  <si>
    <t>High Range, if relevant</t>
  </si>
  <si>
    <t> meaning</t>
  </si>
  <si>
    <t>Reference range qualifier</t>
  </si>
  <si>
    <t> age</t>
  </si>
  <si>
    <t>Applicable age range, if relevant</t>
  </si>
  <si>
    <t> text</t>
  </si>
  <si>
    <t>Text based reference range in an observation</t>
  </si>
  <si>
    <t> related</t>
  </si>
  <si>
    <t>Resource related to this observation</t>
  </si>
  <si>
    <t> type</t>
  </si>
  <si>
    <t>has-member | derived-from | sequel-to | replaces | qualified-by | interfered-by</t>
  </si>
  <si>
    <t> target</t>
  </si>
  <si>
    <t>Resource that is related to this one</t>
  </si>
  <si>
    <t> component</t>
  </si>
  <si>
    <t>Component results</t>
  </si>
  <si>
    <t>Type of component observation (code / type)</t>
  </si>
  <si>
    <t>Actual component result</t>
  </si>
  <si>
    <t>Why the component result is missing</t>
  </si>
  <si>
    <t>see referenceRange</t>
  </si>
  <si>
    <t>Provides guide for interpretation of component result</t>
  </si>
  <si>
    <t>ObservationStatus (Required)</t>
  </si>
  <si>
    <t>Observation Category Codes (Example)</t>
  </si>
  <si>
    <t>LOINC Codes (Example)</t>
  </si>
  <si>
    <t>Reference(Patient |Group | Device |Location)</t>
  </si>
  <si>
    <t>Reference(Encounter)</t>
  </si>
  <si>
    <t>Reference(Practitioner |Organization | Patient |RelatedPerson)</t>
  </si>
  <si>
    <t>Observation Value Absent Reason (Extensible)</t>
  </si>
  <si>
    <t>Observation Interpretation Codes (Extensible)</t>
  </si>
  <si>
    <t>SNOMED CT Body Structures (Example)</t>
  </si>
  <si>
    <t>Observation Methods (Example)</t>
  </si>
  <si>
    <t>Reference(Specimen)</t>
  </si>
  <si>
    <t>Reference(Device |DeviceMetric)</t>
  </si>
  <si>
    <t>Observation Reference Range Meaning Codes (Example)</t>
  </si>
  <si>
    <t>ObservationRelationshipType (Required)</t>
  </si>
  <si>
    <t>Reference(Observation|QuestionnaireResponse)</t>
  </si>
  <si>
    <t xml:space="preserve"> SCALE </t>
  </si>
  <si>
    <t xml:space="preserve"> Quantitative </t>
  </si>
  <si>
    <t xml:space="preserve"> Qualitative </t>
  </si>
  <si>
    <t xml:space="preserve"> Ordinal value </t>
  </si>
  <si>
    <t xml:space="preserve"> Ordinal or quantitative value </t>
  </si>
  <si>
    <t xml:space="preserve"> Nominal value </t>
  </si>
  <si>
    <t xml:space="preserve"> Narrative value </t>
  </si>
  <si>
    <t xml:space="preserve"> Text value </t>
  </si>
  <si>
    <t xml:space="preserve"> UNITS </t>
  </si>
  <si>
    <t xml:space="preserve"> Unit </t>
  </si>
  <si>
    <t xml:space="preserve"> TECHNIQUE </t>
  </si>
  <si>
    <t xml:space="preserve"> Technique (qualifier value) </t>
  </si>
  <si>
    <t xml:space="preserve"> DIRECT SITE </t>
  </si>
  <si>
    <t>y</t>
  </si>
  <si>
    <t> value</t>
  </si>
  <si>
    <t>Inspection of the patient through direct sensory perception, including visual inspection, palpation, percussion, and auscultation</t>
  </si>
  <si>
    <t>history taking</t>
  </si>
  <si>
    <t>Gathering of information relevant to the patient's health by interview</t>
  </si>
  <si>
    <t>NEW</t>
  </si>
  <si>
    <t>Interviewee left unspecified</t>
  </si>
  <si>
    <t>A learning or knowing by inquiry; the knowledge of facts and events, so obtained; hence, a formal statement of such information; a narrative; a description; a written record; as, the history of a patient's case.</t>
  </si>
  <si>
    <t>history</t>
  </si>
  <si>
    <t>patient history</t>
  </si>
  <si>
    <t>Open EHR Examination Finding</t>
  </si>
  <si>
    <t>SCT</t>
  </si>
  <si>
    <t>Identification of the XYZ under examination.</t>
  </si>
  <si>
    <t>Statement that no abnormality was detected (NAD) on physical examination.
Comment: Record as True if no abnormality was detected on examination. Specific statements about the examination can be included in the 'Clinical Interpretation' data element.</t>
  </si>
  <si>
    <t>No abnormality detected</t>
  </si>
  <si>
    <t>Narrative description of the overall findings observed during the physical examination.</t>
  </si>
  <si>
    <t>Structured details about the physical examination findings.</t>
  </si>
  <si>
    <t>Digital image, video or diagram representing the physical examination findings.</t>
  </si>
  <si>
    <t>Single word, phrase or brief description that represents the clinical meaning and significance of the physical examination findings.</t>
  </si>
  <si>
    <t>Additional narrative about the physical examination findings, not captured in other fields.</t>
  </si>
  <si>
    <t>Details to explicitly record that this examination was not performed.</t>
  </si>
  <si>
    <t>type</t>
  </si>
  <si>
    <t>text</t>
  </si>
  <si>
    <t>BL</t>
  </si>
  <si>
    <t>cluster</t>
  </si>
  <si>
    <t>at0001</t>
  </si>
  <si>
    <t>at0002</t>
  </si>
  <si>
    <t>at0003</t>
  </si>
  <si>
    <t>at0004</t>
  </si>
  <si>
    <t>at0005</t>
  </si>
  <si>
    <t>at0006</t>
  </si>
  <si>
    <t>at0007</t>
  </si>
  <si>
    <t>at0008</t>
  </si>
  <si>
    <t>openEHR-EHR-CLUSTER.exam_eye_anterior.v0</t>
  </si>
  <si>
    <t>CLUSTER[at0000] matches {</t>
  </si>
  <si>
    <t>items cardinality matches {1..*; unordered} matches {</t>
  </si>
  <si>
    <t>ELEMENT[at0001] occurrences matches {0..1} matches {</t>
  </si>
  <si>
    <t>value matches {</t>
  </si>
  <si>
    <t>}</t>
  </si>
  <si>
    <t>ELEMENT[at0002] occurrences matches {0..1} matches {</t>
  </si>
  <si>
    <t>DV_BOOLEAN matches {</t>
  </si>
  <si>
    <t>value matches {True}</t>
  </si>
  <si>
    <t>ELEMENT[at0003] occurrences matches {0..1} matches {</t>
  </si>
  <si>
    <t>DV_TEXT matches {*}</t>
  </si>
  <si>
    <t>allow_archetype CLUSTER[at0004] occurrences matches {0..*} matches {</t>
  </si>
  <si>
    <t>include</t>
  </si>
  <si>
    <t>allow_archetype CLUSTER[at0005] occurrences matches {0..*} matches {</t>
  </si>
  <si>
    <t>archetype_id/value matches {/openEHR-EHR-CLUSTER\.multimedia(-[a-zA-Z0-9_]+)*\.v1/}</t>
  </si>
  <si>
    <t>ELEMENT[at0006] occurrences matches {0..*} matches {</t>
  </si>
  <si>
    <t>ELEMENT[at0007] occurrences matches {0..1} matches {</t>
  </si>
  <si>
    <t>allow_archetype CLUSTER[at0008] occurrences matches {0..*} matches {</t>
  </si>
  <si>
    <t>archetype_id/value matches {/openEHR-EHR-CLUSTER\.exclusion_exam(-[a-zA-Z0-9_]+)*\.v1/}</t>
  </si>
  <si>
    <t>=-- No abnormality detected</t>
  </si>
  <si>
    <t>=-- Clinical description</t>
  </si>
  <si>
    <t>=-- Examination findings</t>
  </si>
  <si>
    <t>=-- Multimedia representation</t>
  </si>
  <si>
    <t>=-- Clinical interpretation</t>
  </si>
  <si>
    <t>=-- Comment</t>
  </si>
  <si>
    <t xml:space="preserve"> Eye examined</t>
  </si>
  <si>
    <t xml:space="preserve"> No abnormality detected</t>
  </si>
  <si>
    <t xml:space="preserve"> Clinical description</t>
  </si>
  <si>
    <t xml:space="preserve"> Examination findings</t>
  </si>
  <si>
    <t xml:space="preserve"> Multimedia representation</t>
  </si>
  <si>
    <t xml:space="preserve"> Clinical interpretation</t>
  </si>
  <si>
    <t xml:space="preserve"> Comment</t>
  </si>
  <si>
    <t xml:space="preserve"> Examination not done</t>
  </si>
  <si>
    <t>openEHR-EHR-CLUSTER.exam_lesion.v0</t>
  </si>
  <si>
    <t xml:space="preserve"> lesion type</t>
  </si>
  <si>
    <t>at0012</t>
  </si>
  <si>
    <t xml:space="preserve"> Alias</t>
  </si>
  <si>
    <t xml:space="preserve"> Body site</t>
  </si>
  <si>
    <t>at0011</t>
  </si>
  <si>
    <t xml:space="preserve"> Structured Body site</t>
  </si>
  <si>
    <t>openEHR-EHR-CLUSTER.exam_chest.v0</t>
  </si>
  <si>
    <t xml:space="preserve"> Uten anmerkning</t>
  </si>
  <si>
    <t xml:space="preserve"> Klinisk beskrivelse</t>
  </si>
  <si>
    <t xml:space="preserve"> Undersøkelsesfunn</t>
  </si>
  <si>
    <t xml:space="preserve"> Multimedia representasjon</t>
  </si>
  <si>
    <t xml:space="preserve"> Klinisk interpretasjon</t>
  </si>
  <si>
    <t xml:space="preserve"> Kommentar</t>
  </si>
  <si>
    <t xml:space="preserve"> Undersøkelse ikke gjennomført</t>
  </si>
  <si>
    <t>without remark</t>
  </si>
  <si>
    <t> clinical description</t>
  </si>
  <si>
    <t> survey Findings</t>
  </si>
  <si>
    <t> multimedia representation</t>
  </si>
  <si>
    <t> clinical interpretation</t>
  </si>
  <si>
    <t> Comment</t>
  </si>
  <si>
    <t> Survey not completed</t>
  </si>
  <si>
    <t>openEHR-EHR-CLUSTER.exam_pattern.v0</t>
  </si>
  <si>
    <t xml:space="preserve"> XYZ examined</t>
  </si>
  <si>
    <t>openEHR-EHR-CLUSTER.exam.v0</t>
  </si>
  <si>
    <t xml:space="preserve"> System or structure examined</t>
  </si>
  <si>
    <t xml:space="preserve"> Exam not done</t>
  </si>
  <si>
    <t>at0001 - System or structure examined</t>
  </si>
  <si>
    <t>at0008 - cluster - Details to explicitly record that this examination was not performed.</t>
  </si>
  <si>
    <t>at0006 - text - Single word, phrase or brief description that represents the clinical meaning and significance of the physical examination findings.</t>
  </si>
  <si>
    <t>at0007 - text - Additional narrative about the physical examination findings, not captured in other fields.</t>
  </si>
  <si>
    <t>finding</t>
  </si>
  <si>
    <t>clinical description</t>
  </si>
  <si>
    <t>multimedia representation</t>
  </si>
  <si>
    <t>Observation Resource  attribute</t>
  </si>
  <si>
    <t>SCT term</t>
  </si>
  <si>
    <t>associated morphology</t>
  </si>
  <si>
    <t>associated with</t>
  </si>
  <si>
    <t>severity</t>
  </si>
  <si>
    <t>has interpretation</t>
  </si>
  <si>
    <t>finding
observable</t>
  </si>
  <si>
    <t>finding
observable
observable</t>
  </si>
  <si>
    <t>finding method
technique</t>
  </si>
  <si>
    <t>observable</t>
  </si>
  <si>
    <t>inheres in</t>
  </si>
  <si>
    <t>finding site
inherent location
direct site</t>
  </si>
  <si>
    <t>at0002 - No abnormality detected</t>
  </si>
  <si>
    <t>at0003 - Clinical description</t>
  </si>
  <si>
    <t>at0005 - Multimedia representation</t>
  </si>
  <si>
    <t>Is a qualifying exam for a candidate Navy Seal "for signs of disease"?
Use MeSH.</t>
  </si>
  <si>
    <t>allow_archetype CLUSTER[at0011] occurrences matches {0..*} matches {</t>
  </si>
  <si>
    <t>archetype_id/value matches {/openEHR-EHR-CLUSTER\.anatomical_location(-[a-zA-Z0-9_]+)*\.v1|openEHR-EHR-CLUSTER\.anatomical_location_relative(-[a-zA-Z0-9_]+)*\.v1/}</t>
  </si>
  <si>
    <t>archetype_id/value matches {/openEHR-EHR-CLUSTER\.exam_skin(-[a-zA-Z0-9_]+)*\.v0|openEHR-EHR-CLUSTER\.exam_wound(-[a-zA-Z0-9_]+)*\.v0|openEHR-EHR-CLUSTER\.exam_lesion(-[a-zA-Z0-9_]+)*\.v0/}</t>
  </si>
  <si>
    <t>CLUSTER[at0012] occurrences matches {0..*} matches {</t>
  </si>
  <si>
    <t>ELEMENT[at0013] occurrences matches {0..1} matches {</t>
  </si>
  <si>
    <t>ELEMENT[at0014] occurrences matches {0..1} matches {</t>
  </si>
  <si>
    <t>DV_CODED_TEXT matches {</t>
  </si>
  <si>
    <t>defining_code matches {</t>
  </si>
  <si>
    <t>[local::</t>
  </si>
  <si>
    <t xml:space="preserve">at0018, </t>
  </si>
  <si>
    <t xml:space="preserve">at0019, </t>
  </si>
  <si>
    <t>at0020]</t>
  </si>
  <si>
    <t>ELEMENT[at0015] occurrences matches {0..1} matches {</t>
  </si>
  <si>
    <t>ELEMENT[at0016] occurrences matches {0..1} matches {</t>
  </si>
  <si>
    <t>DV_COUNT matches {*}</t>
  </si>
  <si>
    <t>allow_archetype CLUSTER[at0017] occurrences matches {0..*} matches {</t>
  </si>
  <si>
    <t>archetype_id/value matches {/openEHR-EHR-CLUSTER\.exam_lesion(-[a-zA-Z0-9_]+)*\.v0|openEHR-EHR-CLUSTER\.exam_wound(-[a-zA-Z0-9_]+)*\.v0/}</t>
  </si>
  <si>
    <t>=-- Body site</t>
  </si>
  <si>
    <t>=-- Structured Body site</t>
  </si>
  <si>
    <t>=-- Specific findings</t>
  </si>
  <si>
    <t>=-- Examination not done</t>
  </si>
  <si>
    <t xml:space="preserve"> Specific findings</t>
  </si>
  <si>
    <t>openEHR-EHR-CLUSTER.exam_skin.v0</t>
  </si>
  <si>
    <t xml:space="preserve"> wound type</t>
  </si>
  <si>
    <t>openEHR-EHR-CLUSTER.exam_wound.v0</t>
  </si>
  <si>
    <t>findings includes dimensions</t>
  </si>
  <si>
    <t>no characteristics found</t>
  </si>
  <si>
    <t>presence</t>
  </si>
  <si>
    <t>description</t>
  </si>
  <si>
    <t>number</t>
  </si>
  <si>
    <t>at0013</t>
  </si>
  <si>
    <t>at0014</t>
  </si>
  <si>
    <t>at0015</t>
  </si>
  <si>
    <t>at0016</t>
  </si>
  <si>
    <t>at0017</t>
  </si>
  <si>
    <t xml:space="preserve"> Examination findings - wound, lesion, or self</t>
  </si>
  <si>
    <t>Are 2 sites not redundant?</t>
  </si>
  <si>
    <t>Might specific findings require more specific sites?</t>
  </si>
  <si>
    <t>no place for skin color, moisture, integrity</t>
  </si>
  <si>
    <t>no place for wound exudate, healing, etc.</t>
  </si>
  <si>
    <t>at0001 - Body site
at0011 - Structured Body site</t>
  </si>
  <si>
    <t>Physical Examination Observation</t>
  </si>
  <si>
    <t>at0014 - presence</t>
  </si>
  <si>
    <t>at0015 - description</t>
  </si>
  <si>
    <t>at0016 - number</t>
  </si>
  <si>
    <t>coded text</t>
  </si>
  <si>
    <t>count</t>
  </si>
  <si>
    <t>slot</t>
  </si>
  <si>
    <t>at0004 - Structured details 
at0012 -  Specific findings
at0013 - finding - text
at0014 - presence - coded
at0017 - details - lesion or wound - slot</t>
  </si>
  <si>
    <t xml:space="preserve"> Specific findings [repeating]</t>
  </si>
  <si>
    <t>details - lesion or wound [repeating]</t>
  </si>
  <si>
    <t> category?</t>
  </si>
  <si>
    <t>code (is there a better name? Observable?)</t>
  </si>
  <si>
    <t xml:space="preserve"> Examination findings (dimensions)</t>
  </si>
  <si>
    <t>LOINC</t>
  </si>
  <si>
    <t>skinWoundType</t>
  </si>
  <si>
    <t>dateOfOnset</t>
  </si>
  <si>
    <t>historicalInd</t>
  </si>
  <si>
    <t>bodyLocationPrecoord</t>
  </si>
  <si>
    <t>aggregate</t>
  </si>
  <si>
    <t>associatedPrecondition</t>
  </si>
  <si>
    <t>externalIdentifier</t>
  </si>
  <si>
    <t>status</t>
  </si>
  <si>
    <t>comment</t>
  </si>
  <si>
    <t>bodyLocation</t>
  </si>
  <si>
    <t>alleviatingFactor</t>
  </si>
  <si>
    <t>exacerbatingFactor</t>
  </si>
  <si>
    <t>course</t>
  </si>
  <si>
    <t>woundDrainage</t>
  </si>
  <si>
    <t>woundSize</t>
  </si>
  <si>
    <t>mechanismOfInjury</t>
  </si>
  <si>
    <t>focalSubject</t>
  </si>
  <si>
    <t>likelihood</t>
  </si>
  <si>
    <t>riskForInd</t>
  </si>
  <si>
    <t>observed</t>
  </si>
  <si>
    <t>reportReceived</t>
  </si>
  <si>
    <t>drainageFluidDescription</t>
  </si>
  <si>
    <t>drainageFluidStatus</t>
  </si>
  <si>
    <t>drainageFluidAmountDescription</t>
  </si>
  <si>
    <t>woundLengthMeas</t>
  </si>
  <si>
    <t>woundWidth</t>
  </si>
  <si>
    <t>woundDepth</t>
  </si>
  <si>
    <t>methodDevice</t>
  </si>
  <si>
    <t>Two sites</t>
  </si>
  <si>
    <t>Representation of whole object if from another source?</t>
  </si>
  <si>
    <t>System</t>
  </si>
  <si>
    <t>Method</t>
  </si>
  <si>
    <t>Property   Time   System   Scale   Method</t>
  </si>
  <si>
    <t>Allow complex postcoordination</t>
  </si>
  <si>
    <t>?</t>
  </si>
  <si>
    <t>n</t>
  </si>
  <si>
    <t>not for exam; model for history; later</t>
  </si>
  <si>
    <t>e.g. quadraplegic</t>
  </si>
  <si>
    <t>implemetation detail</t>
  </si>
  <si>
    <t>exam context: always complete</t>
  </si>
  <si>
    <t>break into course (rapid, remitting) and status (improving, deteriorating, unchanged)</t>
  </si>
  <si>
    <t>yy</t>
  </si>
  <si>
    <t>need to add color, odor, consistency. Could precoordinate values? There are complex concepts (e.g. sanguinous, purulent) as well</t>
  </si>
  <si>
    <t>also very divergent characteristics: maybe identify a precoord set?</t>
  </si>
  <si>
    <t>need both qual &amp; quant. Can we id qual values?</t>
  </si>
  <si>
    <t>add tunnel, undermine; 1:N</t>
  </si>
  <si>
    <t>specify whether this includes tunnel &amp; undermine</t>
  </si>
  <si>
    <t>link. Out of scope but refer.</t>
  </si>
  <si>
    <t>in modifier collection ("presence")</t>
  </si>
  <si>
    <t xml:space="preserve">for exam: patient. </t>
  </si>
  <si>
    <t>Lab is lab. Risk of domestic abuse: call that 'history'?  Pregnancy: need to keep this. Donor:?</t>
  </si>
  <si>
    <t>as above</t>
  </si>
  <si>
    <t>provenance: who and when</t>
  </si>
  <si>
    <t>also provenance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</si>
</sst>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rgb="FF333333"/>
      <name val="Verdana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333333"/>
      <name val="Lucida Sans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212121"/>
      <name val="Inherit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indexed="64"/>
      </right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medium">
        <color rgb="FF002060"/>
      </right>
      <top/>
      <bottom style="thick">
        <color theme="1"/>
      </bottom>
      <diagonal/>
    </border>
    <border>
      <left/>
      <right style="thin">
        <color indexed="64"/>
      </right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/>
      <right style="medium">
        <color rgb="FF002060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ck">
        <color indexed="64"/>
      </left>
      <right style="thick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 style="thick">
        <color indexed="64"/>
      </left>
      <right/>
      <top style="thick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/>
      <bottom/>
      <diagonal/>
    </border>
  </borders>
  <cellStyleXfs count="5">
    <xf numFmtId="0" fontId="0" fillId="0" borderId="0"/>
    <xf numFmtId="0" fontId="6" fillId="6" borderId="0" applyNumberFormat="0" applyBorder="0" applyAlignment="0" applyProtection="0"/>
    <xf numFmtId="0" fontId="7" fillId="7" borderId="15" applyNumberFormat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8" fillId="0" borderId="0" xfId="0" applyFont="1" applyAlignment="1">
      <alignment horizontal="left" vertical="center" wrapText="1" indent="1"/>
    </xf>
    <xf numFmtId="0" fontId="1" fillId="0" borderId="0" xfId="0" applyFont="1"/>
    <xf numFmtId="0" fontId="6" fillId="6" borderId="0" xfId="1" applyAlignment="1">
      <alignment horizontal="left" vertical="center" wrapText="1" indent="1"/>
    </xf>
    <xf numFmtId="0" fontId="6" fillId="6" borderId="0" xfId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0" fillId="13" borderId="0" xfId="4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quotePrefix="1"/>
    <xf numFmtId="0" fontId="11" fillId="0" borderId="0" xfId="0" applyFont="1" applyAlignment="1">
      <alignment horizontal="left" vertical="center"/>
    </xf>
    <xf numFmtId="0" fontId="11" fillId="14" borderId="0" xfId="0" applyFont="1" applyFill="1" applyAlignment="1">
      <alignment horizontal="left" vertical="center"/>
    </xf>
    <xf numFmtId="0" fontId="10" fillId="13" borderId="0" xfId="4"/>
    <xf numFmtId="0" fontId="9" fillId="12" borderId="0" xfId="3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7" fillId="7" borderId="15" xfId="2"/>
    <xf numFmtId="0" fontId="10" fillId="13" borderId="0" xfId="4" applyAlignment="1">
      <alignment horizontal="left" indent="1"/>
    </xf>
    <xf numFmtId="0" fontId="6" fillId="6" borderId="0" xfId="1" applyAlignment="1">
      <alignment horizontal="left" indent="1"/>
    </xf>
    <xf numFmtId="0" fontId="2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13" borderId="19" xfId="4" applyFont="1" applyBorder="1" applyAlignment="1">
      <alignment horizontal="center" vertical="center" wrapText="1"/>
    </xf>
    <xf numFmtId="0" fontId="12" fillId="13" borderId="2" xfId="4" applyFont="1" applyBorder="1" applyAlignment="1">
      <alignment horizontal="center" vertical="center" wrapText="1"/>
    </xf>
    <xf numFmtId="0" fontId="12" fillId="13" borderId="3" xfId="4" applyFont="1" applyBorder="1" applyAlignment="1">
      <alignment horizontal="center" vertical="center" wrapText="1"/>
    </xf>
    <xf numFmtId="0" fontId="13" fillId="6" borderId="20" xfId="1" applyFont="1" applyBorder="1" applyAlignment="1">
      <alignment horizontal="center" vertical="center" wrapText="1"/>
    </xf>
    <xf numFmtId="0" fontId="13" fillId="6" borderId="4" xfId="1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7" fillId="7" borderId="15" xfId="2" applyAlignment="1">
      <alignment horizontal="center"/>
    </xf>
    <xf numFmtId="0" fontId="7" fillId="7" borderId="16" xfId="2" applyBorder="1" applyAlignment="1">
      <alignment horizontal="center"/>
    </xf>
    <xf numFmtId="0" fontId="7" fillId="7" borderId="17" xfId="2" applyBorder="1" applyAlignment="1">
      <alignment horizontal="center"/>
    </xf>
    <xf numFmtId="0" fontId="7" fillId="7" borderId="18" xfId="2" applyBorder="1" applyAlignment="1">
      <alignment horizontal="center"/>
    </xf>
    <xf numFmtId="0" fontId="0" fillId="4" borderId="21" xfId="0" applyFill="1" applyBorder="1" applyAlignment="1">
      <alignment horizontal="center" vertical="center" wrapText="1"/>
    </xf>
  </cellXfs>
  <cellStyles count="5">
    <cellStyle name="Bad" xfId="3" builtinId="27"/>
    <cellStyle name="Good" xfId="1" builtinId="26"/>
    <cellStyle name="Input" xfId="2" builtinId="20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22" sqref="C22"/>
    </sheetView>
  </sheetViews>
  <sheetFormatPr defaultRowHeight="15"/>
  <cols>
    <col min="2" max="2" width="24.28515625" customWidth="1"/>
    <col min="3" max="3" width="17.7109375" customWidth="1"/>
    <col min="4" max="4" width="18.85546875" customWidth="1"/>
    <col min="5" max="5" width="25.7109375" hidden="1" customWidth="1"/>
    <col min="6" max="6" width="22.28515625" hidden="1" customWidth="1"/>
    <col min="7" max="11" width="24.42578125" customWidth="1"/>
    <col min="12" max="12" width="31.140625" style="13" customWidth="1"/>
    <col min="13" max="13" width="37.28515625" customWidth="1"/>
    <col min="14" max="14" width="22" customWidth="1"/>
    <col min="15" max="15" width="24.42578125" style="13" customWidth="1"/>
    <col min="16" max="16" width="12.140625" customWidth="1"/>
    <col min="17" max="17" width="24.42578125" customWidth="1"/>
    <col min="18" max="18" width="19.85546875" customWidth="1"/>
    <col min="19" max="19" width="28.85546875" style="13" customWidth="1"/>
    <col min="20" max="20" width="17" customWidth="1"/>
    <col min="21" max="21" width="15.7109375" customWidth="1"/>
  </cols>
  <sheetData>
    <row r="1" spans="1:21" ht="19.5" thickBot="1">
      <c r="B1" s="43" t="s">
        <v>412</v>
      </c>
      <c r="C1" s="43"/>
      <c r="D1" s="43"/>
      <c r="E1" s="43"/>
      <c r="F1" s="43"/>
      <c r="G1" s="2"/>
      <c r="H1" s="2"/>
      <c r="I1" s="2"/>
      <c r="J1" s="2"/>
      <c r="K1" s="2"/>
      <c r="L1" s="2"/>
      <c r="M1" s="1"/>
      <c r="N1" s="1"/>
      <c r="O1" s="2"/>
      <c r="P1" s="2"/>
      <c r="Q1" s="2"/>
      <c r="R1" s="2"/>
      <c r="S1" s="2"/>
    </row>
    <row r="2" spans="1:21" ht="15.75" thickTop="1">
      <c r="B2" s="44" t="s">
        <v>0</v>
      </c>
      <c r="C2" s="44"/>
      <c r="D2" s="44"/>
      <c r="E2" s="44"/>
      <c r="F2" s="45"/>
      <c r="G2" s="53" t="s">
        <v>266</v>
      </c>
      <c r="H2" s="52"/>
      <c r="I2" s="51" t="s">
        <v>425</v>
      </c>
      <c r="J2" s="52"/>
      <c r="K2" s="51" t="s">
        <v>12</v>
      </c>
      <c r="L2" s="52"/>
      <c r="M2" s="51" t="s">
        <v>9</v>
      </c>
      <c r="N2" s="52"/>
      <c r="O2" s="46" t="s">
        <v>16</v>
      </c>
      <c r="P2" s="47"/>
      <c r="Q2" s="48"/>
      <c r="R2" s="49" t="s">
        <v>18</v>
      </c>
      <c r="S2" s="50"/>
      <c r="T2" s="49" t="s">
        <v>425</v>
      </c>
      <c r="U2" s="50"/>
    </row>
    <row r="3" spans="1:21" ht="45.75" thickBot="1">
      <c r="B3" s="3" t="s">
        <v>1</v>
      </c>
      <c r="C3" s="4" t="s">
        <v>2</v>
      </c>
      <c r="D3" s="5" t="s">
        <v>3</v>
      </c>
      <c r="E3" s="6" t="s">
        <v>4</v>
      </c>
      <c r="F3" s="5" t="s">
        <v>8</v>
      </c>
      <c r="G3" s="8" t="s">
        <v>11</v>
      </c>
      <c r="H3" s="7" t="s">
        <v>356</v>
      </c>
      <c r="I3" s="7"/>
      <c r="J3" s="7"/>
      <c r="K3" s="7" t="s">
        <v>12</v>
      </c>
      <c r="L3" s="7" t="s">
        <v>13</v>
      </c>
      <c r="M3" s="7" t="s">
        <v>20</v>
      </c>
      <c r="N3" s="7" t="s">
        <v>15</v>
      </c>
      <c r="O3" s="8" t="s">
        <v>265</v>
      </c>
      <c r="P3" s="8" t="s">
        <v>276</v>
      </c>
      <c r="Q3" s="8" t="s">
        <v>17</v>
      </c>
      <c r="R3" s="8" t="s">
        <v>355</v>
      </c>
      <c r="S3" s="8" t="s">
        <v>19</v>
      </c>
      <c r="T3" s="58" t="s">
        <v>458</v>
      </c>
    </row>
    <row r="4" spans="1:21" ht="15.75" thickTop="1">
      <c r="A4" s="14" t="s">
        <v>10</v>
      </c>
      <c r="B4" s="14" t="s">
        <v>5</v>
      </c>
      <c r="C4" s="9"/>
      <c r="D4" s="10"/>
      <c r="E4" s="10"/>
      <c r="F4" s="10"/>
      <c r="G4" s="12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1"/>
    </row>
    <row r="5" spans="1:21" s="15" customFormat="1" ht="30">
      <c r="A5" s="15">
        <v>1</v>
      </c>
      <c r="B5" s="34" t="s">
        <v>137</v>
      </c>
      <c r="C5" s="27"/>
      <c r="D5" s="27"/>
      <c r="E5" s="33"/>
      <c r="F5" s="33"/>
      <c r="G5" s="27"/>
      <c r="H5" s="27"/>
      <c r="I5" s="27"/>
      <c r="J5" s="27"/>
      <c r="K5" s="27"/>
      <c r="L5" s="35"/>
      <c r="M5" s="27"/>
      <c r="N5" s="27"/>
      <c r="O5" s="27"/>
      <c r="P5" s="27"/>
      <c r="Q5" s="27"/>
      <c r="R5" s="34" t="s">
        <v>137</v>
      </c>
      <c r="S5" s="36" t="s">
        <v>139</v>
      </c>
    </row>
    <row r="6" spans="1:21" s="15" customFormat="1" ht="30">
      <c r="A6" s="15">
        <v>2</v>
      </c>
      <c r="B6" s="34" t="s">
        <v>140</v>
      </c>
      <c r="C6" s="27"/>
      <c r="D6" s="27"/>
      <c r="E6" s="27"/>
      <c r="F6" s="27"/>
      <c r="G6" s="27"/>
      <c r="H6" s="27"/>
      <c r="I6" s="27"/>
      <c r="J6" s="27"/>
      <c r="K6" s="27"/>
      <c r="L6" s="35"/>
      <c r="M6" s="27"/>
      <c r="N6" s="27"/>
      <c r="O6" s="27"/>
      <c r="P6" s="27"/>
      <c r="Q6" s="27"/>
      <c r="R6" s="34" t="s">
        <v>140</v>
      </c>
      <c r="S6" s="36" t="s">
        <v>144</v>
      </c>
    </row>
    <row r="7" spans="1:21" s="15" customFormat="1" ht="30">
      <c r="A7" s="15">
        <v>3</v>
      </c>
      <c r="B7" s="34" t="s">
        <v>422</v>
      </c>
      <c r="C7" s="37"/>
      <c r="D7" s="37"/>
      <c r="E7" s="37"/>
      <c r="F7" s="37"/>
      <c r="G7" s="27"/>
      <c r="H7" s="27"/>
      <c r="I7" s="27"/>
      <c r="J7" s="27"/>
      <c r="K7" s="27"/>
      <c r="L7" s="35"/>
      <c r="M7" s="27"/>
      <c r="N7" s="27"/>
      <c r="O7" s="35"/>
      <c r="P7" s="33"/>
      <c r="Q7" s="27"/>
      <c r="R7" s="34" t="s">
        <v>145</v>
      </c>
      <c r="S7" s="36" t="s">
        <v>147</v>
      </c>
    </row>
    <row r="8" spans="1:21" s="15" customFormat="1" ht="30">
      <c r="A8" s="17">
        <v>4</v>
      </c>
      <c r="B8" s="34" t="s">
        <v>423</v>
      </c>
      <c r="C8" s="37"/>
      <c r="D8" s="37"/>
      <c r="E8" s="33"/>
      <c r="F8" s="27"/>
      <c r="G8" s="27"/>
      <c r="H8" s="27"/>
      <c r="I8" s="27"/>
      <c r="J8" s="27"/>
      <c r="K8" s="27"/>
      <c r="L8" s="35"/>
      <c r="M8" s="27"/>
      <c r="N8" s="27"/>
      <c r="O8" s="35" t="s">
        <v>348</v>
      </c>
      <c r="P8" s="35" t="s">
        <v>277</v>
      </c>
      <c r="Q8" s="27" t="s">
        <v>267</v>
      </c>
      <c r="R8" s="34" t="s">
        <v>148</v>
      </c>
      <c r="S8" s="36" t="s">
        <v>150</v>
      </c>
      <c r="T8" s="35" t="s">
        <v>456</v>
      </c>
    </row>
    <row r="9" spans="1:21" s="15" customFormat="1">
      <c r="A9" s="17">
        <v>5</v>
      </c>
      <c r="B9" s="34" t="s">
        <v>151</v>
      </c>
      <c r="C9" s="27"/>
      <c r="D9" s="27"/>
      <c r="E9" s="33"/>
      <c r="F9" s="27"/>
      <c r="G9" s="27"/>
      <c r="H9" s="27"/>
      <c r="I9" s="27"/>
      <c r="J9" s="27"/>
      <c r="K9" s="27"/>
      <c r="L9" s="35"/>
      <c r="M9" s="27"/>
      <c r="N9" s="27"/>
      <c r="O9" s="35"/>
      <c r="P9" s="33"/>
      <c r="Q9" s="27"/>
      <c r="R9" s="34" t="s">
        <v>151</v>
      </c>
      <c r="S9" s="36" t="s">
        <v>152</v>
      </c>
    </row>
    <row r="10" spans="1:21" s="15" customFormat="1" ht="30">
      <c r="A10" s="17">
        <v>6</v>
      </c>
      <c r="B10" s="34" t="s">
        <v>153</v>
      </c>
      <c r="C10" s="27"/>
      <c r="D10" s="27"/>
      <c r="E10" s="33"/>
      <c r="F10" s="27"/>
      <c r="G10" s="27"/>
      <c r="H10" s="27"/>
      <c r="I10" s="27"/>
      <c r="J10" s="27"/>
      <c r="K10" s="27"/>
      <c r="L10" s="35"/>
      <c r="M10" s="27"/>
      <c r="N10" s="27"/>
      <c r="O10" s="35"/>
      <c r="P10" s="33"/>
      <c r="Q10" s="27"/>
      <c r="R10" s="34" t="s">
        <v>153</v>
      </c>
      <c r="S10" s="36" t="s">
        <v>154</v>
      </c>
    </row>
    <row r="11" spans="1:21" s="15" customFormat="1" ht="30">
      <c r="A11" s="15">
        <v>7</v>
      </c>
      <c r="B11" s="34" t="s">
        <v>182</v>
      </c>
      <c r="C11" s="27"/>
      <c r="D11" s="27"/>
      <c r="E11" s="33"/>
      <c r="F11" s="27"/>
      <c r="G11" s="27"/>
      <c r="H11" s="27"/>
      <c r="I11" s="27"/>
      <c r="J11" s="27"/>
      <c r="K11" s="27"/>
      <c r="L11" s="35"/>
      <c r="M11" s="27"/>
      <c r="N11" s="27"/>
      <c r="O11" s="35"/>
      <c r="P11" s="33"/>
      <c r="Q11" s="33"/>
      <c r="R11" s="34" t="s">
        <v>155</v>
      </c>
      <c r="S11" s="36" t="s">
        <v>156</v>
      </c>
    </row>
    <row r="12" spans="1:21" s="15" customFormat="1" ht="30">
      <c r="A12" s="15">
        <v>8</v>
      </c>
      <c r="B12" s="34" t="s">
        <v>160</v>
      </c>
      <c r="C12" s="27"/>
      <c r="D12" s="27"/>
      <c r="E12" s="33"/>
      <c r="F12" s="27"/>
      <c r="G12" s="33"/>
      <c r="H12" s="33"/>
      <c r="I12" s="33"/>
      <c r="J12" s="33"/>
      <c r="K12" s="27"/>
      <c r="L12" s="35"/>
      <c r="M12" s="27"/>
      <c r="N12" s="27"/>
      <c r="O12" s="35"/>
      <c r="P12" s="33"/>
      <c r="Q12" s="33"/>
      <c r="R12" s="34" t="s">
        <v>160</v>
      </c>
      <c r="S12" s="36" t="s">
        <v>162</v>
      </c>
    </row>
    <row r="13" spans="1:21" s="15" customFormat="1" ht="30">
      <c r="A13" s="15">
        <v>9</v>
      </c>
      <c r="B13" s="34" t="s">
        <v>163</v>
      </c>
      <c r="C13" s="27"/>
      <c r="D13" s="27"/>
      <c r="E13" s="33"/>
      <c r="F13" s="27"/>
      <c r="G13" s="33"/>
      <c r="H13" s="33"/>
      <c r="I13" s="33"/>
      <c r="J13" s="33"/>
      <c r="K13" s="27"/>
      <c r="L13" s="35"/>
      <c r="M13" s="27"/>
      <c r="N13" s="27"/>
      <c r="O13" s="35"/>
      <c r="P13" s="33"/>
      <c r="Q13" s="33"/>
      <c r="R13" s="34" t="s">
        <v>163</v>
      </c>
      <c r="S13" s="36" t="s">
        <v>164</v>
      </c>
    </row>
    <row r="14" spans="1:21" s="15" customFormat="1" ht="90">
      <c r="A14" s="17">
        <v>10</v>
      </c>
      <c r="B14" s="34" t="s">
        <v>256</v>
      </c>
      <c r="C14" s="27"/>
      <c r="D14" s="27"/>
      <c r="E14" s="33"/>
      <c r="F14" s="27"/>
      <c r="G14" s="33"/>
      <c r="H14" s="33"/>
      <c r="I14" s="33"/>
      <c r="J14" s="33"/>
      <c r="K14" s="27"/>
      <c r="L14" s="35"/>
      <c r="M14" s="27"/>
      <c r="N14" s="27"/>
      <c r="O14" s="27" t="s">
        <v>419</v>
      </c>
      <c r="P14" s="33" t="s">
        <v>279</v>
      </c>
      <c r="Q14" s="35" t="s">
        <v>271</v>
      </c>
      <c r="R14" s="34" t="s">
        <v>165</v>
      </c>
      <c r="S14" s="36" t="s">
        <v>167</v>
      </c>
    </row>
    <row r="15" spans="1:21" s="15" customFormat="1" ht="60">
      <c r="A15" s="17">
        <v>11</v>
      </c>
      <c r="B15" s="34" t="s">
        <v>185</v>
      </c>
      <c r="C15" s="27"/>
      <c r="D15" s="27"/>
      <c r="E15" s="33"/>
      <c r="F15" s="27"/>
      <c r="G15" s="33"/>
      <c r="H15" s="33"/>
      <c r="I15" s="33"/>
      <c r="J15" s="33"/>
      <c r="K15" s="27"/>
      <c r="L15" s="35"/>
      <c r="M15" s="27"/>
      <c r="N15" s="27"/>
      <c r="O15" s="27" t="s">
        <v>349</v>
      </c>
      <c r="P15" s="33" t="s">
        <v>279</v>
      </c>
      <c r="Q15" s="33" t="s">
        <v>275</v>
      </c>
      <c r="R15" s="34" t="s">
        <v>185</v>
      </c>
      <c r="S15" s="36" t="s">
        <v>186</v>
      </c>
    </row>
    <row r="16" spans="1:21" s="15" customFormat="1" ht="105">
      <c r="A16" s="17">
        <v>12</v>
      </c>
      <c r="B16" s="34" t="s">
        <v>187</v>
      </c>
      <c r="C16" s="27"/>
      <c r="D16" s="27"/>
      <c r="E16" s="33"/>
      <c r="F16" s="27"/>
      <c r="G16" s="33" t="s">
        <v>352</v>
      </c>
      <c r="H16" s="33" t="s">
        <v>360</v>
      </c>
      <c r="I16" s="33"/>
      <c r="J16" s="33"/>
      <c r="K16" s="27"/>
      <c r="L16" s="35"/>
      <c r="M16" s="27"/>
      <c r="N16" s="27"/>
      <c r="O16" s="27" t="s">
        <v>350</v>
      </c>
      <c r="P16" s="33" t="s">
        <v>277</v>
      </c>
      <c r="Q16" s="33" t="s">
        <v>273</v>
      </c>
      <c r="R16" s="34" t="s">
        <v>187</v>
      </c>
      <c r="S16" s="36" t="s">
        <v>188</v>
      </c>
    </row>
    <row r="17" spans="1:20" s="15" customFormat="1" ht="75">
      <c r="A17" s="15">
        <v>13</v>
      </c>
      <c r="B17" s="34" t="s">
        <v>189</v>
      </c>
      <c r="C17" s="27"/>
      <c r="D17" s="27"/>
      <c r="E17" s="33"/>
      <c r="F17" s="27"/>
      <c r="G17" s="33"/>
      <c r="H17" s="33"/>
      <c r="I17" s="33"/>
      <c r="J17" s="33"/>
      <c r="K17" s="27"/>
      <c r="L17" s="35"/>
      <c r="M17" s="27"/>
      <c r="N17" s="27"/>
      <c r="O17" s="27" t="s">
        <v>351</v>
      </c>
      <c r="P17" s="33" t="s">
        <v>277</v>
      </c>
      <c r="Q17" s="33" t="s">
        <v>274</v>
      </c>
      <c r="R17" s="34" t="s">
        <v>189</v>
      </c>
      <c r="S17" s="36" t="s">
        <v>190</v>
      </c>
    </row>
    <row r="18" spans="1:20" s="15" customFormat="1" ht="45">
      <c r="A18" s="15">
        <v>14</v>
      </c>
      <c r="B18" s="34" t="s">
        <v>191</v>
      </c>
      <c r="C18" s="27"/>
      <c r="D18" s="27"/>
      <c r="E18" s="33"/>
      <c r="F18" s="33"/>
      <c r="G18" s="35" t="s">
        <v>362</v>
      </c>
      <c r="H18" s="27" t="s">
        <v>366</v>
      </c>
      <c r="I18" s="27"/>
      <c r="J18" s="27"/>
      <c r="K18" s="27"/>
      <c r="L18" s="35"/>
      <c r="M18" s="27"/>
      <c r="N18" s="27"/>
      <c r="O18" s="35" t="s">
        <v>411</v>
      </c>
      <c r="P18" s="35" t="s">
        <v>277</v>
      </c>
      <c r="Q18" s="27" t="s">
        <v>267</v>
      </c>
      <c r="R18" s="34" t="s">
        <v>191</v>
      </c>
      <c r="S18" s="36" t="s">
        <v>192</v>
      </c>
    </row>
    <row r="19" spans="1:20" s="15" customFormat="1" ht="30">
      <c r="A19" s="15">
        <v>15</v>
      </c>
      <c r="B19" s="34" t="s">
        <v>193</v>
      </c>
      <c r="C19" s="27"/>
      <c r="D19" s="27"/>
      <c r="E19" s="33"/>
      <c r="F19" s="27"/>
      <c r="G19" s="27" t="s">
        <v>361</v>
      </c>
      <c r="H19" s="27" t="s">
        <v>363</v>
      </c>
      <c r="I19" s="27"/>
      <c r="J19" s="27"/>
      <c r="K19" s="27"/>
      <c r="L19" s="35"/>
      <c r="M19" s="27"/>
      <c r="N19" s="27"/>
      <c r="O19" s="35"/>
      <c r="P19" s="33"/>
      <c r="Q19" s="33"/>
      <c r="R19" s="34" t="s">
        <v>193</v>
      </c>
      <c r="S19" s="36" t="s">
        <v>194</v>
      </c>
      <c r="T19" s="15" t="s">
        <v>457</v>
      </c>
    </row>
    <row r="20" spans="1:20" s="15" customFormat="1" ht="30">
      <c r="A20" s="17">
        <v>16</v>
      </c>
      <c r="B20" s="34" t="s">
        <v>195</v>
      </c>
      <c r="C20" s="27"/>
      <c r="D20" s="27"/>
      <c r="E20" s="33"/>
      <c r="F20" s="33"/>
      <c r="G20" s="27" t="s">
        <v>364</v>
      </c>
      <c r="H20" s="27" t="s">
        <v>365</v>
      </c>
      <c r="I20" s="27"/>
      <c r="J20" s="27"/>
      <c r="K20" s="33"/>
      <c r="L20" s="35"/>
      <c r="M20" s="27"/>
      <c r="N20" s="27"/>
      <c r="O20" s="35"/>
      <c r="P20" s="33"/>
      <c r="Q20" s="33"/>
      <c r="R20" s="34" t="s">
        <v>195</v>
      </c>
      <c r="S20" s="36" t="s">
        <v>196</v>
      </c>
    </row>
    <row r="21" spans="1:20" s="15" customFormat="1">
      <c r="A21" s="17">
        <v>17</v>
      </c>
      <c r="B21" s="34" t="s">
        <v>197</v>
      </c>
      <c r="C21" s="27"/>
      <c r="D21" s="27"/>
      <c r="E21" s="33"/>
      <c r="F21" s="33"/>
      <c r="G21" s="27"/>
      <c r="H21" s="27"/>
      <c r="I21" s="27"/>
      <c r="J21" s="27"/>
      <c r="K21" s="33"/>
      <c r="L21" s="35"/>
      <c r="M21" s="27"/>
      <c r="N21" s="27"/>
      <c r="O21" s="35"/>
      <c r="P21" s="33"/>
      <c r="Q21" s="33"/>
      <c r="R21" s="34" t="s">
        <v>197</v>
      </c>
      <c r="S21" s="36" t="s">
        <v>198</v>
      </c>
    </row>
    <row r="22" spans="1:20" s="15" customFormat="1" ht="30">
      <c r="A22" s="17">
        <v>18</v>
      </c>
      <c r="B22" s="34" t="s">
        <v>199</v>
      </c>
      <c r="C22" s="27"/>
      <c r="D22" s="27"/>
      <c r="E22" s="33"/>
      <c r="F22" s="33"/>
      <c r="G22" s="27"/>
      <c r="H22" s="27"/>
      <c r="I22" s="27"/>
      <c r="J22" s="27"/>
      <c r="K22" s="33"/>
      <c r="L22" s="35"/>
      <c r="M22" s="27"/>
      <c r="N22" s="27"/>
      <c r="O22" s="35"/>
      <c r="P22" s="33"/>
      <c r="Q22" s="33"/>
      <c r="R22" s="34" t="s">
        <v>199</v>
      </c>
      <c r="S22" s="36" t="s">
        <v>201</v>
      </c>
    </row>
    <row r="23" spans="1:20" s="15" customFormat="1" ht="30">
      <c r="A23" s="15">
        <v>19</v>
      </c>
      <c r="B23" s="34" t="s">
        <v>214</v>
      </c>
      <c r="C23" s="27"/>
      <c r="D23" s="27"/>
      <c r="E23" s="33"/>
      <c r="F23" s="33"/>
      <c r="G23" s="27" t="s">
        <v>352</v>
      </c>
      <c r="H23" s="27" t="s">
        <v>358</v>
      </c>
      <c r="I23" s="27"/>
      <c r="J23" s="27"/>
      <c r="K23" s="33"/>
      <c r="L23" s="35"/>
      <c r="M23" s="27"/>
      <c r="N23" s="27"/>
      <c r="O23" s="35"/>
      <c r="P23" s="33"/>
      <c r="Q23" s="33"/>
      <c r="R23" s="34" t="s">
        <v>214</v>
      </c>
      <c r="S23" s="36" t="s">
        <v>215</v>
      </c>
    </row>
    <row r="24" spans="1:20" s="15" customFormat="1">
      <c r="A24" s="15">
        <v>20</v>
      </c>
      <c r="B24" s="34" t="s">
        <v>220</v>
      </c>
      <c r="C24" s="27"/>
      <c r="D24" s="27"/>
      <c r="E24" s="33"/>
      <c r="F24" s="33"/>
      <c r="G24" s="27"/>
      <c r="H24" s="27"/>
      <c r="I24" s="27"/>
      <c r="J24" s="27"/>
      <c r="K24" s="33"/>
      <c r="L24" s="35"/>
      <c r="M24" s="27"/>
      <c r="N24" s="27"/>
      <c r="O24" s="35"/>
      <c r="P24" s="33"/>
      <c r="Q24" s="33"/>
      <c r="R24" s="34" t="s">
        <v>220</v>
      </c>
      <c r="S24" s="36" t="s">
        <v>221</v>
      </c>
    </row>
    <row r="25" spans="1:20" s="15" customFormat="1" ht="180">
      <c r="A25" s="15">
        <v>21</v>
      </c>
      <c r="B25" s="27" t="s">
        <v>269</v>
      </c>
      <c r="C25" s="27"/>
      <c r="D25" s="27"/>
      <c r="E25" s="33"/>
      <c r="F25" s="33"/>
      <c r="G25" s="27"/>
      <c r="H25" s="27"/>
      <c r="I25" s="27"/>
      <c r="J25" s="27"/>
      <c r="K25" s="33"/>
      <c r="L25" s="35"/>
      <c r="M25" s="27"/>
      <c r="N25" s="27"/>
      <c r="O25" s="35" t="s">
        <v>367</v>
      </c>
      <c r="P25" s="33" t="s">
        <v>278</v>
      </c>
      <c r="Q25" s="35" t="s">
        <v>268</v>
      </c>
      <c r="R25" s="33"/>
      <c r="S25" s="35"/>
    </row>
    <row r="26" spans="1:20" s="15" customFormat="1" ht="60">
      <c r="A26" s="17">
        <v>22</v>
      </c>
      <c r="B26" s="27" t="s">
        <v>353</v>
      </c>
      <c r="C26" s="27"/>
      <c r="D26" s="27"/>
      <c r="E26" s="33"/>
      <c r="F26" s="33"/>
      <c r="G26" s="27"/>
      <c r="H26" s="27"/>
      <c r="I26" s="27"/>
      <c r="J26" s="27"/>
      <c r="K26" s="33"/>
      <c r="L26" s="35"/>
      <c r="M26" s="27"/>
      <c r="N26" s="27"/>
      <c r="O26" s="35" t="s">
        <v>368</v>
      </c>
      <c r="P26" s="33" t="s">
        <v>277</v>
      </c>
      <c r="Q26" s="35" t="s">
        <v>270</v>
      </c>
      <c r="R26" s="33"/>
      <c r="S26" s="35"/>
    </row>
    <row r="27" spans="1:20" s="15" customFormat="1" ht="30">
      <c r="A27" s="17">
        <v>23</v>
      </c>
      <c r="B27" s="27" t="s">
        <v>354</v>
      </c>
      <c r="C27" s="27"/>
      <c r="D27" s="27"/>
      <c r="E27" s="33"/>
      <c r="F27" s="33"/>
      <c r="G27" s="27"/>
      <c r="H27" s="27"/>
      <c r="I27" s="27"/>
      <c r="J27" s="27"/>
      <c r="K27" s="33"/>
      <c r="L27" s="35"/>
      <c r="M27" s="27"/>
      <c r="N27" s="27"/>
      <c r="O27" s="35" t="s">
        <v>369</v>
      </c>
      <c r="P27" s="33" t="s">
        <v>279</v>
      </c>
      <c r="Q27" s="33" t="s">
        <v>272</v>
      </c>
      <c r="R27" s="33"/>
      <c r="S27" s="35"/>
    </row>
    <row r="28" spans="1:20" s="15" customFormat="1">
      <c r="A28" s="17">
        <v>24</v>
      </c>
      <c r="B28" s="27" t="s">
        <v>357</v>
      </c>
      <c r="C28" s="27"/>
      <c r="D28" s="27"/>
      <c r="E28" s="33"/>
      <c r="F28" s="33"/>
      <c r="G28" s="27" t="s">
        <v>352</v>
      </c>
      <c r="H28" s="27" t="s">
        <v>357</v>
      </c>
      <c r="I28" s="27"/>
      <c r="J28" s="27"/>
      <c r="K28" s="33"/>
      <c r="L28" s="35"/>
      <c r="M28" s="27"/>
      <c r="N28" s="27"/>
      <c r="O28" s="35"/>
      <c r="P28" s="33"/>
      <c r="Q28" s="33"/>
      <c r="R28" s="33"/>
      <c r="S28" s="35"/>
    </row>
    <row r="29" spans="1:20" s="15" customFormat="1">
      <c r="A29" s="15">
        <v>25</v>
      </c>
      <c r="B29" s="27" t="s">
        <v>359</v>
      </c>
      <c r="C29" s="27"/>
      <c r="D29" s="27"/>
      <c r="E29" s="33"/>
      <c r="F29" s="27"/>
      <c r="G29" s="27" t="s">
        <v>352</v>
      </c>
      <c r="H29" s="27" t="s">
        <v>359</v>
      </c>
      <c r="I29" s="27"/>
      <c r="J29" s="27"/>
      <c r="K29" s="33"/>
      <c r="L29" s="35"/>
      <c r="M29" s="27"/>
      <c r="N29" s="27"/>
      <c r="O29" s="35"/>
      <c r="P29" s="33"/>
      <c r="Q29" s="33"/>
      <c r="R29" s="33"/>
      <c r="S29" s="35"/>
    </row>
    <row r="30" spans="1:20" s="15" customFormat="1">
      <c r="A30" s="15">
        <v>26</v>
      </c>
      <c r="B30" s="34" t="s">
        <v>77</v>
      </c>
      <c r="C30" s="27"/>
      <c r="D30" s="27"/>
      <c r="E30" s="33"/>
      <c r="F30" s="33"/>
      <c r="G30" s="27" t="s">
        <v>352</v>
      </c>
      <c r="H30" s="34" t="s">
        <v>77</v>
      </c>
      <c r="I30" s="34"/>
      <c r="J30" s="34"/>
      <c r="K30" s="33"/>
      <c r="L30" s="35"/>
      <c r="M30" s="27"/>
      <c r="N30" s="27"/>
      <c r="O30" s="35"/>
      <c r="P30" s="33"/>
      <c r="Q30" s="33"/>
      <c r="R30" s="33"/>
      <c r="S30" s="35"/>
    </row>
    <row r="31" spans="1:20" s="15" customFormat="1">
      <c r="A31" s="15">
        <v>27</v>
      </c>
      <c r="B31" s="34" t="s">
        <v>80</v>
      </c>
      <c r="C31" s="27"/>
      <c r="D31" s="27"/>
      <c r="E31" s="33"/>
      <c r="F31" s="33"/>
      <c r="G31" s="27" t="s">
        <v>352</v>
      </c>
      <c r="H31" s="34" t="s">
        <v>80</v>
      </c>
      <c r="I31" s="34"/>
      <c r="J31" s="34"/>
      <c r="K31" s="33"/>
      <c r="L31" s="35"/>
      <c r="M31" s="33"/>
      <c r="N31" s="33"/>
      <c r="O31" s="35"/>
      <c r="P31" s="33"/>
      <c r="Q31" s="33"/>
      <c r="R31" s="33"/>
      <c r="S31" s="35"/>
    </row>
    <row r="32" spans="1:20" s="15" customFormat="1">
      <c r="A32" s="17">
        <v>28</v>
      </c>
      <c r="B32" s="34" t="s">
        <v>83</v>
      </c>
      <c r="C32" s="27"/>
      <c r="D32" s="27"/>
      <c r="E32" s="33"/>
      <c r="F32" s="33"/>
      <c r="G32" s="27" t="s">
        <v>352</v>
      </c>
      <c r="H32" s="34" t="s">
        <v>83</v>
      </c>
      <c r="I32" s="34"/>
      <c r="J32" s="34"/>
      <c r="K32" s="33"/>
      <c r="L32" s="35"/>
      <c r="M32" s="33"/>
      <c r="N32" s="33"/>
      <c r="O32" s="35"/>
      <c r="P32" s="33"/>
      <c r="Q32" s="33"/>
      <c r="R32" s="33"/>
      <c r="S32" s="35"/>
    </row>
    <row r="33" spans="1:19" s="15" customFormat="1">
      <c r="A33" s="17">
        <v>29</v>
      </c>
      <c r="B33" t="s">
        <v>93</v>
      </c>
      <c r="C33" s="27"/>
      <c r="D33" s="27"/>
      <c r="E33" s="33"/>
      <c r="F33" s="33"/>
      <c r="G33" s="27" t="s">
        <v>352</v>
      </c>
      <c r="H33" t="s">
        <v>93</v>
      </c>
      <c r="I33"/>
      <c r="J33"/>
      <c r="K33" s="33"/>
      <c r="L33" s="35"/>
      <c r="M33" s="33"/>
      <c r="N33" s="33"/>
      <c r="O33" s="35"/>
      <c r="P33" s="33"/>
      <c r="Q33" s="33"/>
      <c r="R33" s="33"/>
      <c r="S33" s="35"/>
    </row>
    <row r="34" spans="1:19" s="15" customFormat="1">
      <c r="A34" s="17">
        <v>30</v>
      </c>
      <c r="B34" t="s">
        <v>100</v>
      </c>
      <c r="C34" s="27"/>
      <c r="D34" s="27"/>
      <c r="E34" s="33"/>
      <c r="F34" s="33"/>
      <c r="G34" s="27" t="s">
        <v>352</v>
      </c>
      <c r="H34" t="s">
        <v>100</v>
      </c>
      <c r="I34"/>
      <c r="J34"/>
      <c r="K34" s="33"/>
      <c r="L34" s="35"/>
      <c r="M34" s="33"/>
      <c r="N34" s="33"/>
      <c r="O34" s="35"/>
      <c r="P34" s="33"/>
      <c r="Q34" s="33"/>
      <c r="R34" s="33"/>
      <c r="S34" s="35"/>
    </row>
    <row r="35" spans="1:19" s="15" customFormat="1">
      <c r="A35" s="15">
        <v>31</v>
      </c>
      <c r="B35" t="s">
        <v>102</v>
      </c>
      <c r="C35" s="27"/>
      <c r="D35" s="27"/>
      <c r="E35" s="33"/>
      <c r="F35" s="33"/>
      <c r="G35" s="27" t="s">
        <v>352</v>
      </c>
      <c r="H35" t="s">
        <v>102</v>
      </c>
      <c r="I35"/>
      <c r="J35"/>
      <c r="K35" s="33"/>
      <c r="L35" s="35"/>
      <c r="M35" s="33"/>
      <c r="N35" s="33"/>
      <c r="O35" s="35"/>
      <c r="P35" s="33"/>
      <c r="Q35" s="33"/>
      <c r="R35" s="33"/>
      <c r="S35" s="35"/>
    </row>
    <row r="36" spans="1:19" s="15" customFormat="1">
      <c r="A36" s="15">
        <v>32</v>
      </c>
      <c r="B36" t="s">
        <v>107</v>
      </c>
      <c r="C36" s="27"/>
      <c r="D36" s="27"/>
      <c r="E36" s="33"/>
      <c r="F36" s="33"/>
      <c r="G36" s="27" t="s">
        <v>352</v>
      </c>
      <c r="H36" t="s">
        <v>107</v>
      </c>
      <c r="I36"/>
      <c r="J36"/>
      <c r="K36" s="33"/>
      <c r="L36" s="35"/>
      <c r="M36" s="33"/>
      <c r="N36" s="33"/>
      <c r="O36" s="35"/>
      <c r="P36" s="33"/>
      <c r="Q36" s="33"/>
      <c r="R36" s="33"/>
      <c r="S36" s="35"/>
    </row>
    <row r="37" spans="1:19" s="15" customFormat="1">
      <c r="A37" s="15">
        <v>33</v>
      </c>
      <c r="B37" s="27" t="s">
        <v>119</v>
      </c>
      <c r="C37" s="27"/>
      <c r="D37" s="27"/>
      <c r="E37" s="33"/>
      <c r="F37" s="33"/>
      <c r="G37" s="27" t="s">
        <v>364</v>
      </c>
      <c r="H37" s="27" t="s">
        <v>119</v>
      </c>
      <c r="I37" s="27"/>
      <c r="J37" s="27"/>
      <c r="K37" s="33"/>
      <c r="L37" s="35"/>
      <c r="M37" s="33"/>
      <c r="N37" s="33"/>
      <c r="O37" s="35"/>
      <c r="P37" s="33"/>
      <c r="Q37" s="33"/>
      <c r="R37" s="33"/>
      <c r="S37" s="35"/>
    </row>
    <row r="38" spans="1:19" s="15" customFormat="1">
      <c r="A38" s="17">
        <v>34</v>
      </c>
      <c r="B38" s="27" t="s">
        <v>118</v>
      </c>
      <c r="C38" s="27"/>
      <c r="D38" s="27"/>
      <c r="E38" s="33"/>
      <c r="F38" s="33"/>
      <c r="G38" s="27" t="s">
        <v>364</v>
      </c>
      <c r="H38" s="27" t="s">
        <v>118</v>
      </c>
      <c r="I38" s="27"/>
      <c r="J38" s="27"/>
      <c r="K38" s="33"/>
      <c r="L38" s="35"/>
      <c r="M38" s="33"/>
      <c r="N38" s="33"/>
      <c r="O38" s="35"/>
      <c r="P38" s="33"/>
      <c r="Q38" s="33"/>
      <c r="R38" s="33"/>
      <c r="S38" s="35"/>
    </row>
    <row r="39" spans="1:19" s="15" customFormat="1">
      <c r="A39" s="17">
        <v>35</v>
      </c>
      <c r="B39" t="s">
        <v>128</v>
      </c>
      <c r="C39" s="27"/>
      <c r="D39" s="27"/>
      <c r="E39" s="33"/>
      <c r="F39" s="33"/>
      <c r="G39" s="27" t="s">
        <v>364</v>
      </c>
      <c r="H39" t="s">
        <v>128</v>
      </c>
      <c r="I39"/>
      <c r="J39"/>
      <c r="K39" s="33"/>
      <c r="L39" s="35"/>
      <c r="M39" s="33"/>
      <c r="N39" s="33"/>
      <c r="O39" s="35"/>
      <c r="P39" s="33"/>
      <c r="Q39" s="33"/>
      <c r="R39" s="33"/>
      <c r="S39" s="35"/>
    </row>
    <row r="40" spans="1:19" s="15" customFormat="1">
      <c r="A40" s="17">
        <v>36</v>
      </c>
      <c r="B40" s="27" t="s">
        <v>121</v>
      </c>
      <c r="C40" s="27"/>
      <c r="D40" s="27"/>
      <c r="E40" s="33"/>
      <c r="F40" s="33"/>
      <c r="G40" s="27" t="s">
        <v>364</v>
      </c>
      <c r="H40" s="27" t="s">
        <v>121</v>
      </c>
      <c r="I40" s="27"/>
      <c r="J40" s="27"/>
      <c r="K40" s="33"/>
      <c r="L40" s="35"/>
      <c r="M40" s="33"/>
      <c r="N40" s="33"/>
      <c r="O40" s="35"/>
      <c r="P40" s="33"/>
      <c r="Q40" s="33"/>
      <c r="R40" s="33"/>
      <c r="S40" s="35"/>
    </row>
    <row r="41" spans="1:19" s="15" customFormat="1">
      <c r="A41" s="15">
        <v>37</v>
      </c>
      <c r="B41" s="27" t="s">
        <v>122</v>
      </c>
      <c r="C41" s="33"/>
      <c r="D41" s="33"/>
      <c r="E41" s="33"/>
      <c r="F41" s="33"/>
      <c r="G41" s="27" t="s">
        <v>364</v>
      </c>
      <c r="H41" s="27" t="s">
        <v>122</v>
      </c>
      <c r="I41" s="27"/>
      <c r="J41" s="27"/>
      <c r="K41" s="33"/>
      <c r="L41" s="35"/>
      <c r="M41" s="33"/>
      <c r="N41" s="33"/>
      <c r="O41" s="35"/>
      <c r="P41" s="33"/>
      <c r="Q41" s="33"/>
      <c r="R41" s="38"/>
      <c r="S41" s="35"/>
    </row>
    <row r="42" spans="1:19" s="15" customFormat="1">
      <c r="A42" s="15">
        <v>38</v>
      </c>
      <c r="B42" s="27" t="s">
        <v>124</v>
      </c>
      <c r="C42" s="33"/>
      <c r="D42" s="33"/>
      <c r="E42" s="33"/>
      <c r="F42" s="33"/>
      <c r="G42" s="27" t="s">
        <v>364</v>
      </c>
      <c r="H42" s="27" t="s">
        <v>124</v>
      </c>
      <c r="I42" s="27"/>
      <c r="J42" s="27"/>
      <c r="K42" s="33"/>
      <c r="L42" s="35"/>
      <c r="M42" s="33"/>
      <c r="N42" s="33"/>
      <c r="O42" s="35"/>
      <c r="P42" s="33"/>
      <c r="Q42" s="33"/>
      <c r="R42" s="33"/>
      <c r="S42" s="35"/>
    </row>
    <row r="43" spans="1:19" s="15" customFormat="1">
      <c r="A43" s="15">
        <v>39</v>
      </c>
      <c r="B43" s="33" t="s">
        <v>126</v>
      </c>
      <c r="C43" s="33"/>
      <c r="D43" s="33"/>
      <c r="E43" s="33"/>
      <c r="F43" s="33"/>
      <c r="G43" s="27" t="s">
        <v>364</v>
      </c>
      <c r="H43" s="33" t="s">
        <v>126</v>
      </c>
      <c r="I43" s="33"/>
      <c r="J43" s="33"/>
      <c r="K43" s="33"/>
      <c r="L43" s="35"/>
      <c r="M43" s="33"/>
      <c r="N43" s="33"/>
      <c r="O43" s="35"/>
      <c r="P43" s="33"/>
      <c r="Q43" s="33"/>
      <c r="R43" s="33"/>
      <c r="S43" s="35"/>
    </row>
    <row r="44" spans="1:19" s="15" customFormat="1">
      <c r="A44" s="17">
        <v>40</v>
      </c>
      <c r="B44" s="33" t="s">
        <v>127</v>
      </c>
      <c r="C44" s="33"/>
      <c r="D44" s="33"/>
      <c r="E44" s="33"/>
      <c r="F44" s="33"/>
      <c r="G44" s="27" t="s">
        <v>364</v>
      </c>
      <c r="H44" s="33" t="s">
        <v>127</v>
      </c>
      <c r="I44" s="33"/>
      <c r="J44" s="33"/>
      <c r="K44" s="33"/>
      <c r="L44" s="35"/>
      <c r="M44" s="33"/>
      <c r="N44" s="33"/>
      <c r="O44" s="35"/>
      <c r="P44" s="33"/>
      <c r="Q44" s="33"/>
      <c r="R44" s="33"/>
      <c r="S44" s="35"/>
    </row>
    <row r="45" spans="1:19" s="15" customFormat="1">
      <c r="A45" s="17">
        <v>41</v>
      </c>
      <c r="B45" t="s">
        <v>242</v>
      </c>
      <c r="C45" s="33"/>
      <c r="D45" s="33"/>
      <c r="E45" s="33"/>
      <c r="F45" s="33"/>
      <c r="G45" s="27" t="s">
        <v>364</v>
      </c>
      <c r="H45" t="s">
        <v>242</v>
      </c>
      <c r="I45"/>
      <c r="J45"/>
      <c r="K45" s="33"/>
      <c r="L45" s="35"/>
      <c r="M45" s="33"/>
      <c r="N45" s="33"/>
      <c r="O45" s="35"/>
      <c r="P45" s="33"/>
      <c r="Q45" s="33"/>
      <c r="R45" s="33"/>
      <c r="S45" s="35"/>
    </row>
    <row r="46" spans="1:19" s="15" customFormat="1">
      <c r="A46" s="17">
        <v>42</v>
      </c>
      <c r="B46" s="33" t="s">
        <v>125</v>
      </c>
      <c r="C46" s="33"/>
      <c r="D46" s="33"/>
      <c r="E46" s="33"/>
      <c r="F46" s="33"/>
      <c r="G46" s="27" t="s">
        <v>364</v>
      </c>
      <c r="H46" s="33" t="s">
        <v>125</v>
      </c>
      <c r="I46" s="33"/>
      <c r="J46" s="33"/>
      <c r="K46" s="33"/>
      <c r="L46" s="35"/>
      <c r="M46" s="33"/>
      <c r="N46" s="33"/>
      <c r="O46" s="35"/>
      <c r="P46" s="33"/>
      <c r="Q46" s="33"/>
      <c r="R46" s="33"/>
      <c r="S46" s="35"/>
    </row>
    <row r="47" spans="1:19" s="15" customFormat="1">
      <c r="A47" s="17">
        <v>43</v>
      </c>
      <c r="B47" t="s">
        <v>250</v>
      </c>
      <c r="C47" s="33"/>
      <c r="D47" s="33"/>
      <c r="E47" s="33"/>
      <c r="F47" s="33"/>
      <c r="G47" s="27" t="s">
        <v>364</v>
      </c>
      <c r="H47" t="s">
        <v>250</v>
      </c>
      <c r="I47"/>
      <c r="J47"/>
      <c r="K47" s="33"/>
      <c r="L47" s="35"/>
      <c r="M47" s="33"/>
      <c r="N47" s="33"/>
      <c r="O47" s="35"/>
      <c r="P47" s="33"/>
      <c r="Q47" s="33"/>
      <c r="R47" s="33"/>
      <c r="S47" s="35"/>
    </row>
    <row r="48" spans="1:19" s="15" customFormat="1">
      <c r="B48" s="27"/>
      <c r="C48" s="33"/>
      <c r="D48" s="33"/>
      <c r="E48" s="33"/>
      <c r="F48" s="33"/>
      <c r="G48" s="33"/>
      <c r="H48" s="33"/>
      <c r="I48" s="33"/>
      <c r="J48" s="33"/>
      <c r="K48" s="33"/>
      <c r="L48" s="35"/>
      <c r="M48" s="33"/>
      <c r="N48" s="33"/>
      <c r="O48"/>
      <c r="P48" s="33" t="s">
        <v>279</v>
      </c>
      <c r="Q48" s="33"/>
      <c r="R48" s="33"/>
      <c r="S48" s="35"/>
    </row>
    <row r="49" spans="2:19" s="15" customForma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5"/>
      <c r="M49" s="33"/>
      <c r="N49" s="33"/>
      <c r="O49"/>
      <c r="P49" s="33" t="s">
        <v>277</v>
      </c>
      <c r="Q49" s="33"/>
      <c r="R49" s="33"/>
      <c r="S49" s="35"/>
    </row>
    <row r="50" spans="2:19" s="15" customForma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5"/>
      <c r="M50" s="33"/>
      <c r="N50" s="33"/>
      <c r="O50" t="s">
        <v>413</v>
      </c>
      <c r="P50" s="33" t="s">
        <v>416</v>
      </c>
      <c r="Q50" s="33"/>
      <c r="R50" s="33"/>
      <c r="S50" s="35"/>
    </row>
    <row r="51" spans="2:19" s="15" customForma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5"/>
      <c r="M51" s="33"/>
      <c r="N51" s="33"/>
      <c r="O51" t="s">
        <v>414</v>
      </c>
      <c r="P51" s="33" t="s">
        <v>277</v>
      </c>
      <c r="Q51" s="33"/>
      <c r="R51" s="33"/>
      <c r="S51" s="35"/>
    </row>
    <row r="52" spans="2:19" s="15" customForma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5"/>
      <c r="M52" s="33"/>
      <c r="N52" s="33"/>
      <c r="O52" t="s">
        <v>415</v>
      </c>
      <c r="P52" s="33" t="s">
        <v>417</v>
      </c>
      <c r="Q52" s="33"/>
      <c r="R52" s="33"/>
      <c r="S52" s="35"/>
    </row>
    <row r="53" spans="2:19" s="15" customForma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5"/>
      <c r="M53" s="33"/>
      <c r="N53" s="33"/>
      <c r="O53"/>
      <c r="P53" s="33" t="s">
        <v>418</v>
      </c>
      <c r="Q53" s="33"/>
      <c r="R53" s="33"/>
      <c r="S53" s="35"/>
    </row>
    <row r="54" spans="2:19" s="15" customForma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5"/>
      <c r="M54" s="33"/>
      <c r="N54" s="33"/>
      <c r="O54" s="35"/>
      <c r="P54" s="33"/>
      <c r="Q54" s="33"/>
      <c r="R54" s="33"/>
      <c r="S54" s="35"/>
    </row>
    <row r="55" spans="2:19" s="15" customForma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5"/>
      <c r="M55" s="33"/>
      <c r="N55" s="33"/>
      <c r="O55" s="35"/>
      <c r="P55" s="33"/>
      <c r="Q55" s="33"/>
      <c r="R55" s="33"/>
      <c r="S55" s="35"/>
    </row>
    <row r="56" spans="2:19" s="15" customForma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5"/>
      <c r="M56" s="33"/>
      <c r="N56" s="33"/>
      <c r="O56" s="35"/>
      <c r="P56" s="33"/>
      <c r="Q56" s="33"/>
      <c r="R56" s="33"/>
      <c r="S56" s="35"/>
    </row>
    <row r="57" spans="2:19" s="15" customForma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5"/>
      <c r="M57" s="33"/>
      <c r="N57" s="33"/>
      <c r="O57" s="35"/>
      <c r="P57" s="33"/>
      <c r="Q57" s="33"/>
      <c r="R57" s="33"/>
      <c r="S57" s="35"/>
    </row>
    <row r="58" spans="2:19" s="15" customForma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5"/>
      <c r="M58" s="33"/>
      <c r="N58" s="33"/>
      <c r="O58" s="35"/>
      <c r="P58" s="33"/>
      <c r="Q58" s="33"/>
      <c r="R58" s="33"/>
      <c r="S58" s="35"/>
    </row>
    <row r="59" spans="2:19" s="15" customFormat="1">
      <c r="B59" s="33"/>
      <c r="L59" s="16"/>
      <c r="O59" s="16"/>
      <c r="S59" s="16"/>
    </row>
    <row r="60" spans="2:19">
      <c r="B60" s="33"/>
    </row>
    <row r="61" spans="2:19">
      <c r="B61" s="15"/>
    </row>
  </sheetData>
  <sortState ref="B37:B70">
    <sortCondition ref="B37:B70"/>
  </sortState>
  <mergeCells count="9">
    <mergeCell ref="T2:U2"/>
    <mergeCell ref="B1:F1"/>
    <mergeCell ref="B2:F2"/>
    <mergeCell ref="O2:Q2"/>
    <mergeCell ref="R2:S2"/>
    <mergeCell ref="M2:N2"/>
    <mergeCell ref="G2:H2"/>
    <mergeCell ref="K2:L2"/>
    <mergeCell ref="I2:J2"/>
  </mergeCells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defaultRowHeight="15"/>
  <cols>
    <col min="2" max="2" width="31.140625" bestFit="1" customWidth="1"/>
    <col min="3" max="3" width="29.140625" bestFit="1" customWidth="1"/>
  </cols>
  <sheetData>
    <row r="1" spans="1:6">
      <c r="B1" s="19" t="s">
        <v>9</v>
      </c>
    </row>
    <row r="2" spans="1:6">
      <c r="A2" t="s">
        <v>255</v>
      </c>
      <c r="B2" t="s">
        <v>426</v>
      </c>
    </row>
    <row r="3" spans="1:6">
      <c r="A3" t="s">
        <v>255</v>
      </c>
      <c r="B3" t="s">
        <v>427</v>
      </c>
    </row>
    <row r="4" spans="1:6">
      <c r="A4" t="s">
        <v>461</v>
      </c>
      <c r="B4" t="s">
        <v>428</v>
      </c>
      <c r="C4" t="s">
        <v>462</v>
      </c>
    </row>
    <row r="5" spans="1:6">
      <c r="A5" t="s">
        <v>461</v>
      </c>
      <c r="B5" t="s">
        <v>429</v>
      </c>
      <c r="F5" t="s">
        <v>454</v>
      </c>
    </row>
    <row r="6" spans="1:6">
      <c r="A6" t="s">
        <v>461</v>
      </c>
      <c r="B6" t="s">
        <v>430</v>
      </c>
      <c r="C6" t="s">
        <v>464</v>
      </c>
      <c r="F6" t="s">
        <v>455</v>
      </c>
    </row>
    <row r="7" spans="1:6">
      <c r="A7" t="s">
        <v>255</v>
      </c>
      <c r="B7" t="s">
        <v>431</v>
      </c>
      <c r="C7" t="s">
        <v>463</v>
      </c>
    </row>
    <row r="8" spans="1:6">
      <c r="A8" t="s">
        <v>460</v>
      </c>
      <c r="B8" t="s">
        <v>432</v>
      </c>
      <c r="C8" t="s">
        <v>464</v>
      </c>
    </row>
    <row r="9" spans="1:6">
      <c r="A9" t="s">
        <v>255</v>
      </c>
      <c r="B9" t="s">
        <v>433</v>
      </c>
      <c r="C9" t="s">
        <v>465</v>
      </c>
    </row>
    <row r="10" spans="1:6">
      <c r="A10" t="s">
        <v>255</v>
      </c>
      <c r="B10" t="s">
        <v>434</v>
      </c>
    </row>
    <row r="11" spans="1:6">
      <c r="A11" t="s">
        <v>255</v>
      </c>
      <c r="B11" t="s">
        <v>435</v>
      </c>
      <c r="F11" t="s">
        <v>459</v>
      </c>
    </row>
    <row r="12" spans="1:6">
      <c r="A12" t="s">
        <v>255</v>
      </c>
      <c r="B12" t="s">
        <v>436</v>
      </c>
    </row>
    <row r="13" spans="1:6">
      <c r="A13" t="s">
        <v>255</v>
      </c>
      <c r="B13" t="s">
        <v>437</v>
      </c>
    </row>
    <row r="14" spans="1:6">
      <c r="A14" t="s">
        <v>467</v>
      </c>
      <c r="B14" t="s">
        <v>438</v>
      </c>
      <c r="C14" t="s">
        <v>466</v>
      </c>
    </row>
    <row r="15" spans="1:6">
      <c r="B15" t="s">
        <v>439</v>
      </c>
    </row>
    <row r="16" spans="1:6">
      <c r="A16" t="s">
        <v>255</v>
      </c>
      <c r="B16" s="39" t="s">
        <v>447</v>
      </c>
      <c r="C16" t="s">
        <v>468</v>
      </c>
    </row>
    <row r="17" spans="1:4">
      <c r="A17" t="s">
        <v>255</v>
      </c>
      <c r="B17" s="39" t="s">
        <v>448</v>
      </c>
      <c r="C17" t="s">
        <v>469</v>
      </c>
    </row>
    <row r="18" spans="1:4">
      <c r="A18" t="s">
        <v>255</v>
      </c>
      <c r="B18" s="39" t="s">
        <v>449</v>
      </c>
      <c r="C18" t="s">
        <v>470</v>
      </c>
    </row>
    <row r="19" spans="1:4">
      <c r="B19" t="s">
        <v>440</v>
      </c>
      <c r="C19" t="s">
        <v>471</v>
      </c>
    </row>
    <row r="20" spans="1:4">
      <c r="A20" t="s">
        <v>255</v>
      </c>
      <c r="B20" s="39" t="s">
        <v>450</v>
      </c>
      <c r="C20" t="s">
        <v>472</v>
      </c>
    </row>
    <row r="21" spans="1:4">
      <c r="A21" t="s">
        <v>255</v>
      </c>
      <c r="B21" s="39" t="s">
        <v>451</v>
      </c>
    </row>
    <row r="22" spans="1:4">
      <c r="A22" t="s">
        <v>255</v>
      </c>
      <c r="B22" s="39" t="s">
        <v>452</v>
      </c>
    </row>
    <row r="23" spans="1:4">
      <c r="B23" s="39" t="s">
        <v>453</v>
      </c>
      <c r="C23" t="s">
        <v>473</v>
      </c>
    </row>
    <row r="24" spans="1:4">
      <c r="A24" t="s">
        <v>255</v>
      </c>
      <c r="B24" t="s">
        <v>441</v>
      </c>
    </row>
    <row r="25" spans="1:4">
      <c r="A25" t="s">
        <v>255</v>
      </c>
      <c r="B25" t="s">
        <v>442</v>
      </c>
      <c r="C25" t="s">
        <v>475</v>
      </c>
      <c r="D25" t="s">
        <v>476</v>
      </c>
    </row>
    <row r="26" spans="1:4">
      <c r="A26" t="s">
        <v>255</v>
      </c>
      <c r="B26" t="s">
        <v>443</v>
      </c>
      <c r="C26" t="s">
        <v>474</v>
      </c>
    </row>
    <row r="27" spans="1:4">
      <c r="A27" t="s">
        <v>255</v>
      </c>
      <c r="B27" t="s">
        <v>444</v>
      </c>
      <c r="C27" t="s">
        <v>477</v>
      </c>
    </row>
    <row r="28" spans="1:4">
      <c r="A28" t="s">
        <v>461</v>
      </c>
      <c r="B28" t="s">
        <v>445</v>
      </c>
      <c r="C28" t="s">
        <v>478</v>
      </c>
    </row>
    <row r="29" spans="1:4">
      <c r="A29" t="s">
        <v>461</v>
      </c>
      <c r="B29" t="s">
        <v>446</v>
      </c>
      <c r="C29" t="s">
        <v>479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D27" sqref="D27"/>
    </sheetView>
  </sheetViews>
  <sheetFormatPr defaultRowHeight="15"/>
  <cols>
    <col min="2" max="2" width="34.28515625" bestFit="1" customWidth="1"/>
    <col min="3" max="3" width="18.42578125" bestFit="1" customWidth="1"/>
    <col min="4" max="4" width="42.42578125" bestFit="1" customWidth="1"/>
    <col min="5" max="5" width="20.7109375" bestFit="1" customWidth="1"/>
    <col min="9" max="9" width="22.28515625" bestFit="1" customWidth="1"/>
    <col min="10" max="10" width="10" bestFit="1" customWidth="1"/>
    <col min="11" max="11" width="32.140625" bestFit="1" customWidth="1"/>
    <col min="12" max="12" width="10" bestFit="1" customWidth="1"/>
    <col min="13" max="13" width="32.140625" bestFit="1" customWidth="1"/>
  </cols>
  <sheetData>
    <row r="1" spans="2:12">
      <c r="B1" s="54" t="s">
        <v>42</v>
      </c>
      <c r="C1" s="54"/>
      <c r="D1" s="54"/>
      <c r="E1" s="54"/>
      <c r="I1" s="55" t="s">
        <v>130</v>
      </c>
      <c r="J1" s="56"/>
      <c r="K1" s="56"/>
      <c r="L1" s="57"/>
    </row>
    <row r="2" spans="2:12">
      <c r="B2" s="22" t="s">
        <v>43</v>
      </c>
      <c r="C2" s="22"/>
      <c r="D2" s="22" t="s">
        <v>45</v>
      </c>
      <c r="E2" s="22" t="s">
        <v>46</v>
      </c>
      <c r="I2" s="22" t="s">
        <v>112</v>
      </c>
      <c r="J2" s="22" t="s">
        <v>44</v>
      </c>
      <c r="K2" s="22" t="s">
        <v>113</v>
      </c>
      <c r="L2" s="22">
        <v>123037004</v>
      </c>
    </row>
    <row r="3" spans="2:12">
      <c r="B3" t="s">
        <v>47</v>
      </c>
      <c r="D3" t="s">
        <v>48</v>
      </c>
      <c r="E3" t="s">
        <v>49</v>
      </c>
      <c r="K3" t="s">
        <v>57</v>
      </c>
      <c r="L3">
        <v>410607006</v>
      </c>
    </row>
    <row r="4" spans="2:12">
      <c r="B4" t="s">
        <v>50</v>
      </c>
      <c r="D4" t="s">
        <v>51</v>
      </c>
      <c r="E4" t="s">
        <v>52</v>
      </c>
      <c r="K4" t="s">
        <v>59</v>
      </c>
      <c r="L4">
        <v>105590001</v>
      </c>
    </row>
    <row r="5" spans="2:12">
      <c r="D5" t="s">
        <v>53</v>
      </c>
      <c r="E5" t="s">
        <v>54</v>
      </c>
      <c r="K5" t="s">
        <v>114</v>
      </c>
      <c r="L5">
        <v>123038009</v>
      </c>
    </row>
    <row r="6" spans="2:12">
      <c r="D6" t="s">
        <v>55</v>
      </c>
      <c r="E6" t="s">
        <v>56</v>
      </c>
      <c r="K6" t="s">
        <v>61</v>
      </c>
      <c r="L6">
        <v>260787004</v>
      </c>
    </row>
    <row r="7" spans="2:12">
      <c r="D7" t="s">
        <v>57</v>
      </c>
      <c r="E7" t="s">
        <v>58</v>
      </c>
      <c r="K7" t="s">
        <v>115</v>
      </c>
      <c r="L7">
        <v>373873005</v>
      </c>
    </row>
    <row r="8" spans="2:12">
      <c r="D8" t="s">
        <v>59</v>
      </c>
      <c r="E8" t="s">
        <v>60</v>
      </c>
      <c r="K8" t="s">
        <v>116</v>
      </c>
      <c r="L8">
        <v>419891008</v>
      </c>
    </row>
    <row r="9" spans="2:12">
      <c r="D9" t="s">
        <v>61</v>
      </c>
      <c r="E9" t="s">
        <v>62</v>
      </c>
      <c r="I9" s="22" t="s">
        <v>117</v>
      </c>
      <c r="J9" s="22" t="s">
        <v>44</v>
      </c>
      <c r="K9" s="22" t="s">
        <v>113</v>
      </c>
      <c r="L9" s="22">
        <v>123037004</v>
      </c>
    </row>
    <row r="10" spans="2:12">
      <c r="D10" t="s">
        <v>63</v>
      </c>
      <c r="E10" t="s">
        <v>64</v>
      </c>
      <c r="K10" t="s">
        <v>57</v>
      </c>
      <c r="L10">
        <v>410607006</v>
      </c>
    </row>
    <row r="11" spans="2:12">
      <c r="D11" t="s">
        <v>65</v>
      </c>
      <c r="E11" t="s">
        <v>66</v>
      </c>
      <c r="K11" t="s">
        <v>61</v>
      </c>
      <c r="L11">
        <v>260787004</v>
      </c>
    </row>
    <row r="12" spans="2:12">
      <c r="D12" t="s">
        <v>67</v>
      </c>
      <c r="E12" t="s">
        <v>68</v>
      </c>
      <c r="I12" t="s">
        <v>118</v>
      </c>
      <c r="J12" t="s">
        <v>44</v>
      </c>
      <c r="K12" t="s">
        <v>59</v>
      </c>
      <c r="L12">
        <v>105590001</v>
      </c>
    </row>
    <row r="13" spans="2:12">
      <c r="C13" s="23" t="s">
        <v>69</v>
      </c>
      <c r="D13" s="23" t="s">
        <v>57</v>
      </c>
      <c r="E13" s="23" t="s">
        <v>58</v>
      </c>
      <c r="I13" t="s">
        <v>119</v>
      </c>
      <c r="J13" t="s">
        <v>44</v>
      </c>
      <c r="K13" t="s">
        <v>120</v>
      </c>
      <c r="L13">
        <v>415178003</v>
      </c>
    </row>
    <row r="14" spans="2:12">
      <c r="D14" t="s">
        <v>59</v>
      </c>
      <c r="E14" t="s">
        <v>60</v>
      </c>
      <c r="I14" t="s">
        <v>121</v>
      </c>
      <c r="J14" t="s">
        <v>44</v>
      </c>
      <c r="K14" t="s">
        <v>113</v>
      </c>
      <c r="L14">
        <v>123037004</v>
      </c>
    </row>
    <row r="15" spans="2:12">
      <c r="D15" t="s">
        <v>61</v>
      </c>
      <c r="E15" t="s">
        <v>62</v>
      </c>
      <c r="I15" s="23"/>
      <c r="J15" s="23"/>
      <c r="K15" s="23" t="s">
        <v>57</v>
      </c>
      <c r="L15" s="23">
        <v>410607006</v>
      </c>
    </row>
    <row r="16" spans="2:12">
      <c r="D16" t="s">
        <v>63</v>
      </c>
      <c r="E16" t="s">
        <v>64</v>
      </c>
      <c r="I16" t="s">
        <v>122</v>
      </c>
      <c r="J16" t="s">
        <v>44</v>
      </c>
      <c r="K16" t="s">
        <v>123</v>
      </c>
      <c r="L16">
        <v>7389001</v>
      </c>
    </row>
    <row r="17" spans="2:12">
      <c r="D17" t="s">
        <v>65</v>
      </c>
      <c r="E17" t="s">
        <v>66</v>
      </c>
      <c r="I17" t="s">
        <v>124</v>
      </c>
      <c r="J17" t="s">
        <v>44</v>
      </c>
      <c r="K17" t="s">
        <v>59</v>
      </c>
      <c r="L17">
        <v>105590001</v>
      </c>
    </row>
    <row r="18" spans="2:12">
      <c r="D18" t="s">
        <v>67</v>
      </c>
      <c r="E18" t="s">
        <v>68</v>
      </c>
      <c r="I18" t="s">
        <v>125</v>
      </c>
      <c r="J18" t="s">
        <v>44</v>
      </c>
      <c r="K18" t="s">
        <v>113</v>
      </c>
      <c r="L18">
        <v>123037004</v>
      </c>
    </row>
    <row r="19" spans="2:12">
      <c r="C19" t="s">
        <v>70</v>
      </c>
      <c r="D19" t="s">
        <v>51</v>
      </c>
      <c r="E19" t="s">
        <v>71</v>
      </c>
      <c r="K19" t="s">
        <v>57</v>
      </c>
      <c r="L19">
        <v>410607006</v>
      </c>
    </row>
    <row r="20" spans="2:12">
      <c r="D20" t="s">
        <v>55</v>
      </c>
      <c r="E20" t="s">
        <v>72</v>
      </c>
      <c r="K20" t="s">
        <v>59</v>
      </c>
      <c r="L20">
        <v>105590001</v>
      </c>
    </row>
    <row r="21" spans="2:12">
      <c r="C21" s="25" t="s">
        <v>73</v>
      </c>
      <c r="D21" s="25" t="s">
        <v>51</v>
      </c>
      <c r="E21" s="25" t="s">
        <v>52</v>
      </c>
      <c r="K21" t="s">
        <v>114</v>
      </c>
      <c r="L21">
        <v>123038009</v>
      </c>
    </row>
    <row r="22" spans="2:12">
      <c r="D22" t="s">
        <v>53</v>
      </c>
      <c r="E22" t="s">
        <v>54</v>
      </c>
      <c r="K22" t="s">
        <v>61</v>
      </c>
      <c r="L22">
        <v>260787004</v>
      </c>
    </row>
    <row r="23" spans="2:12">
      <c r="B23" t="s">
        <v>74</v>
      </c>
      <c r="C23" t="s">
        <v>44</v>
      </c>
      <c r="D23" t="s">
        <v>75</v>
      </c>
      <c r="E23" t="s">
        <v>76</v>
      </c>
      <c r="K23" t="s">
        <v>65</v>
      </c>
      <c r="L23">
        <v>373873005</v>
      </c>
    </row>
    <row r="24" spans="2:12">
      <c r="B24" t="s">
        <v>77</v>
      </c>
      <c r="C24" t="s">
        <v>44</v>
      </c>
      <c r="D24" t="s">
        <v>78</v>
      </c>
      <c r="E24" t="s">
        <v>79</v>
      </c>
      <c r="K24" t="s">
        <v>116</v>
      </c>
      <c r="L24">
        <v>419891008</v>
      </c>
    </row>
    <row r="25" spans="2:12">
      <c r="B25" t="s">
        <v>80</v>
      </c>
      <c r="C25" t="s">
        <v>44</v>
      </c>
      <c r="D25" t="s">
        <v>81</v>
      </c>
      <c r="E25" t="s">
        <v>82</v>
      </c>
      <c r="I25" t="s">
        <v>126</v>
      </c>
      <c r="J25" t="s">
        <v>44</v>
      </c>
      <c r="K25" t="s">
        <v>59</v>
      </c>
      <c r="L25">
        <v>105590001</v>
      </c>
    </row>
    <row r="26" spans="2:12">
      <c r="B26" t="s">
        <v>83</v>
      </c>
      <c r="C26" t="s">
        <v>44</v>
      </c>
      <c r="D26" s="21" t="s">
        <v>84</v>
      </c>
      <c r="E26" t="s">
        <v>85</v>
      </c>
      <c r="K26" t="s">
        <v>113</v>
      </c>
      <c r="L26">
        <v>123037004</v>
      </c>
    </row>
    <row r="27" spans="2:12">
      <c r="D27" t="s">
        <v>86</v>
      </c>
      <c r="E27" t="s">
        <v>87</v>
      </c>
      <c r="I27" t="s">
        <v>127</v>
      </c>
      <c r="J27" t="s">
        <v>44</v>
      </c>
      <c r="K27" t="s">
        <v>113</v>
      </c>
      <c r="L27">
        <v>123037004</v>
      </c>
    </row>
    <row r="28" spans="2:12">
      <c r="D28" t="s">
        <v>88</v>
      </c>
      <c r="E28" t="s">
        <v>89</v>
      </c>
      <c r="K28" t="s">
        <v>57</v>
      </c>
      <c r="L28">
        <v>410607006</v>
      </c>
    </row>
    <row r="29" spans="2:12">
      <c r="B29" t="s">
        <v>90</v>
      </c>
      <c r="C29" t="s">
        <v>44</v>
      </c>
      <c r="D29" t="s">
        <v>91</v>
      </c>
      <c r="E29" t="s">
        <v>92</v>
      </c>
      <c r="K29" t="s">
        <v>59</v>
      </c>
      <c r="L29">
        <v>105590001</v>
      </c>
    </row>
    <row r="30" spans="2:12">
      <c r="B30" t="s">
        <v>93</v>
      </c>
      <c r="C30" t="s">
        <v>44</v>
      </c>
      <c r="D30" t="s">
        <v>94</v>
      </c>
      <c r="E30" t="s">
        <v>95</v>
      </c>
      <c r="K30" t="s">
        <v>114</v>
      </c>
      <c r="L30">
        <v>123038009</v>
      </c>
    </row>
    <row r="31" spans="2:12">
      <c r="D31" t="s">
        <v>96</v>
      </c>
      <c r="E31" t="s">
        <v>97</v>
      </c>
      <c r="K31" t="s">
        <v>61</v>
      </c>
      <c r="L31">
        <v>260787004</v>
      </c>
    </row>
    <row r="32" spans="2:12">
      <c r="D32" t="s">
        <v>98</v>
      </c>
      <c r="E32" t="s">
        <v>99</v>
      </c>
      <c r="K32" t="s">
        <v>65</v>
      </c>
      <c r="L32">
        <v>373873005</v>
      </c>
    </row>
    <row r="33" spans="2:12">
      <c r="B33" t="s">
        <v>100</v>
      </c>
      <c r="C33" t="s">
        <v>44</v>
      </c>
      <c r="D33" t="s">
        <v>101</v>
      </c>
      <c r="E33" t="s">
        <v>52</v>
      </c>
      <c r="K33" t="s">
        <v>116</v>
      </c>
      <c r="L33">
        <v>419891008</v>
      </c>
    </row>
    <row r="34" spans="2:12">
      <c r="B34" t="s">
        <v>102</v>
      </c>
      <c r="C34" t="s">
        <v>44</v>
      </c>
      <c r="D34" t="s">
        <v>103</v>
      </c>
      <c r="E34" t="s">
        <v>104</v>
      </c>
      <c r="I34" s="25" t="s">
        <v>128</v>
      </c>
      <c r="J34" s="25" t="s">
        <v>44</v>
      </c>
      <c r="K34" s="25" t="s">
        <v>101</v>
      </c>
      <c r="L34" s="25">
        <v>404684003</v>
      </c>
    </row>
    <row r="35" spans="2:12">
      <c r="B35" s="24" t="s">
        <v>105</v>
      </c>
      <c r="C35" s="24" t="s">
        <v>44</v>
      </c>
      <c r="D35" s="24" t="s">
        <v>53</v>
      </c>
      <c r="E35" s="24" t="s">
        <v>106</v>
      </c>
      <c r="K35" t="s">
        <v>129</v>
      </c>
      <c r="L35">
        <v>703763000</v>
      </c>
    </row>
    <row r="36" spans="2:12">
      <c r="B36" t="s">
        <v>107</v>
      </c>
      <c r="C36" t="s">
        <v>44</v>
      </c>
      <c r="D36" t="s">
        <v>108</v>
      </c>
      <c r="E36" t="s">
        <v>109</v>
      </c>
      <c r="I36" t="s">
        <v>242</v>
      </c>
      <c r="K36" t="s">
        <v>243</v>
      </c>
      <c r="L36">
        <v>30766002</v>
      </c>
    </row>
    <row r="37" spans="2:12">
      <c r="D37" t="s">
        <v>110</v>
      </c>
      <c r="E37" t="s">
        <v>111</v>
      </c>
      <c r="K37" t="s">
        <v>244</v>
      </c>
      <c r="L37">
        <v>26716007</v>
      </c>
    </row>
    <row r="38" spans="2:12">
      <c r="K38" t="s">
        <v>245</v>
      </c>
      <c r="L38">
        <v>117363000</v>
      </c>
    </row>
    <row r="39" spans="2:12">
      <c r="K39" t="s">
        <v>246</v>
      </c>
      <c r="L39">
        <v>117365007</v>
      </c>
    </row>
    <row r="40" spans="2:12">
      <c r="K40" t="s">
        <v>247</v>
      </c>
      <c r="L40">
        <v>117362005</v>
      </c>
    </row>
    <row r="41" spans="2:12">
      <c r="K41" t="s">
        <v>248</v>
      </c>
      <c r="L41">
        <v>117364006</v>
      </c>
    </row>
    <row r="42" spans="2:12">
      <c r="K42" t="s">
        <v>249</v>
      </c>
      <c r="L42">
        <v>117444000</v>
      </c>
    </row>
    <row r="43" spans="2:12">
      <c r="I43" t="s">
        <v>250</v>
      </c>
      <c r="J43" t="s">
        <v>44</v>
      </c>
      <c r="K43" t="s">
        <v>251</v>
      </c>
      <c r="L43">
        <v>258666001</v>
      </c>
    </row>
    <row r="44" spans="2:12">
      <c r="I44" s="24" t="s">
        <v>252</v>
      </c>
      <c r="J44" s="24" t="s">
        <v>44</v>
      </c>
      <c r="K44" s="24" t="s">
        <v>253</v>
      </c>
      <c r="L44" s="24">
        <v>272394005</v>
      </c>
    </row>
    <row r="45" spans="2:12">
      <c r="I45" s="22" t="s">
        <v>254</v>
      </c>
      <c r="J45" s="22" t="s">
        <v>44</v>
      </c>
      <c r="K45" s="22" t="s">
        <v>113</v>
      </c>
      <c r="L45" s="22">
        <v>123037004</v>
      </c>
    </row>
    <row r="46" spans="2:12">
      <c r="K46" t="s">
        <v>57</v>
      </c>
      <c r="L46">
        <v>410607006</v>
      </c>
    </row>
    <row r="47" spans="2:12">
      <c r="K47" t="s">
        <v>61</v>
      </c>
      <c r="L47">
        <v>260787004</v>
      </c>
    </row>
    <row r="48" spans="2:12">
      <c r="K48" t="s">
        <v>114</v>
      </c>
      <c r="L48">
        <v>123038009</v>
      </c>
    </row>
  </sheetData>
  <mergeCells count="2">
    <mergeCell ref="B1:E1"/>
    <mergeCell ref="I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8"/>
  <sheetViews>
    <sheetView workbookViewId="0">
      <selection activeCell="U3" sqref="U3:V12"/>
    </sheetView>
  </sheetViews>
  <sheetFormatPr defaultRowHeight="15"/>
  <sheetData>
    <row r="3" spans="1:22">
      <c r="U3" t="s">
        <v>280</v>
      </c>
      <c r="V3" t="s">
        <v>325</v>
      </c>
    </row>
    <row r="4" spans="1:22">
      <c r="U4" t="s">
        <v>282</v>
      </c>
      <c r="V4" t="s">
        <v>315</v>
      </c>
    </row>
    <row r="5" spans="1:22">
      <c r="A5" s="32"/>
      <c r="B5" s="32"/>
      <c r="U5" t="s">
        <v>285</v>
      </c>
      <c r="V5" t="s">
        <v>318</v>
      </c>
    </row>
    <row r="6" spans="1:22">
      <c r="A6" s="32"/>
      <c r="B6" t="s">
        <v>289</v>
      </c>
      <c r="C6" t="e">
        <f>-- Examination of skin</f>
        <v>#NAME?</v>
      </c>
      <c r="F6" s="28"/>
      <c r="P6" t="str">
        <f>IF(ISERR(FIND("at0",E6)),"",1)</f>
        <v/>
      </c>
      <c r="Q6" t="e">
        <f>(FIND("at0",E6))</f>
        <v>#VALUE!</v>
      </c>
      <c r="R6" t="b">
        <f>IF(P6=1,MID(E6,Q6,6))</f>
        <v>0</v>
      </c>
      <c r="S6" t="b">
        <f>IF(P6=1,RIGHT(F6,LEN(F6)-3))</f>
        <v>0</v>
      </c>
      <c r="U6" t="s">
        <v>286</v>
      </c>
      <c r="V6" t="s">
        <v>319</v>
      </c>
    </row>
    <row r="7" spans="1:22">
      <c r="D7" t="s">
        <v>290</v>
      </c>
      <c r="P7" t="str">
        <f t="shared" ref="P7:P48" si="0">IF(ISERR(FIND("at0",E7)),"",1)</f>
        <v/>
      </c>
      <c r="Q7" t="e">
        <f t="shared" ref="Q7:Q48" si="1">(FIND("at0",E7))</f>
        <v>#VALUE!</v>
      </c>
      <c r="R7" t="b">
        <f t="shared" ref="R7:R48" si="2">IF(P7=1,MID(E7,Q7,6))</f>
        <v>0</v>
      </c>
      <c r="S7" t="b">
        <f t="shared" ref="S7:S48" si="3">IF(P7=1,RIGHT(F7,LEN(F7)-3))</f>
        <v>0</v>
      </c>
      <c r="U7" t="s">
        <v>283</v>
      </c>
      <c r="V7" t="s">
        <v>316</v>
      </c>
    </row>
    <row r="8" spans="1:22">
      <c r="E8" t="s">
        <v>291</v>
      </c>
      <c r="F8" s="28" t="s">
        <v>388</v>
      </c>
      <c r="P8">
        <f t="shared" si="0"/>
        <v>1</v>
      </c>
      <c r="Q8">
        <f t="shared" si="1"/>
        <v>9</v>
      </c>
      <c r="R8" t="str">
        <f t="shared" si="2"/>
        <v>at0001</v>
      </c>
      <c r="S8" t="str">
        <f t="shared" si="3"/>
        <v xml:space="preserve"> Body site</v>
      </c>
      <c r="U8" t="s">
        <v>287</v>
      </c>
      <c r="V8" t="s">
        <v>320</v>
      </c>
    </row>
    <row r="9" spans="1:22">
      <c r="F9" t="s">
        <v>292</v>
      </c>
      <c r="P9" t="str">
        <f t="shared" si="0"/>
        <v/>
      </c>
      <c r="Q9" t="e">
        <f t="shared" si="1"/>
        <v>#VALUE!</v>
      </c>
      <c r="R9" t="b">
        <f t="shared" si="2"/>
        <v>0</v>
      </c>
      <c r="S9" t="b">
        <f t="shared" si="3"/>
        <v>0</v>
      </c>
      <c r="U9" t="s">
        <v>284</v>
      </c>
      <c r="V9" t="s">
        <v>317</v>
      </c>
    </row>
    <row r="10" spans="1:22">
      <c r="G10" t="s">
        <v>298</v>
      </c>
      <c r="P10" t="str">
        <f t="shared" si="0"/>
        <v/>
      </c>
      <c r="Q10" t="e">
        <f t="shared" si="1"/>
        <v>#VALUE!</v>
      </c>
      <c r="R10" t="b">
        <f t="shared" si="2"/>
        <v>0</v>
      </c>
      <c r="S10" t="b">
        <f t="shared" si="3"/>
        <v>0</v>
      </c>
      <c r="U10" t="s">
        <v>281</v>
      </c>
      <c r="V10" t="s">
        <v>314</v>
      </c>
    </row>
    <row r="11" spans="1:22">
      <c r="F11" t="s">
        <v>293</v>
      </c>
      <c r="P11" t="str">
        <f t="shared" si="0"/>
        <v/>
      </c>
      <c r="Q11" t="e">
        <f t="shared" si="1"/>
        <v>#VALUE!</v>
      </c>
      <c r="R11" t="b">
        <f t="shared" si="2"/>
        <v>0</v>
      </c>
      <c r="S11" t="b">
        <f t="shared" si="3"/>
        <v>0</v>
      </c>
      <c r="U11" t="s">
        <v>323</v>
      </c>
      <c r="V11" t="s">
        <v>392</v>
      </c>
    </row>
    <row r="12" spans="1:22">
      <c r="E12" t="s">
        <v>293</v>
      </c>
      <c r="P12" t="str">
        <f t="shared" si="0"/>
        <v/>
      </c>
      <c r="Q12" t="e">
        <f t="shared" si="1"/>
        <v>#VALUE!</v>
      </c>
      <c r="R12" t="b">
        <f t="shared" si="2"/>
        <v>0</v>
      </c>
      <c r="S12" t="b">
        <f t="shared" si="3"/>
        <v>0</v>
      </c>
      <c r="U12" t="s">
        <v>326</v>
      </c>
      <c r="V12" t="s">
        <v>327</v>
      </c>
    </row>
    <row r="13" spans="1:22">
      <c r="E13" t="s">
        <v>371</v>
      </c>
      <c r="F13" s="28" t="s">
        <v>389</v>
      </c>
      <c r="P13">
        <f t="shared" si="0"/>
        <v>1</v>
      </c>
      <c r="Q13">
        <f t="shared" si="1"/>
        <v>25</v>
      </c>
      <c r="R13" t="str">
        <f t="shared" si="2"/>
        <v>at0011</v>
      </c>
      <c r="S13" t="str">
        <f t="shared" si="3"/>
        <v xml:space="preserve"> Structured Body site</v>
      </c>
    </row>
    <row r="14" spans="1:22">
      <c r="F14" t="s">
        <v>300</v>
      </c>
      <c r="P14" t="str">
        <f t="shared" si="0"/>
        <v/>
      </c>
      <c r="Q14" t="e">
        <f t="shared" si="1"/>
        <v>#VALUE!</v>
      </c>
      <c r="R14" t="b">
        <f t="shared" si="2"/>
        <v>0</v>
      </c>
      <c r="S14" t="b">
        <f t="shared" si="3"/>
        <v>0</v>
      </c>
    </row>
    <row r="15" spans="1:22">
      <c r="F15" s="28"/>
      <c r="G15" t="s">
        <v>372</v>
      </c>
      <c r="P15" t="str">
        <f t="shared" si="0"/>
        <v/>
      </c>
      <c r="Q15" t="e">
        <f t="shared" si="1"/>
        <v>#VALUE!</v>
      </c>
      <c r="R15" t="b">
        <f t="shared" si="2"/>
        <v>0</v>
      </c>
      <c r="S15" t="b">
        <f t="shared" si="3"/>
        <v>0</v>
      </c>
    </row>
    <row r="16" spans="1:22">
      <c r="E16" t="s">
        <v>293</v>
      </c>
      <c r="P16" t="str">
        <f t="shared" si="0"/>
        <v/>
      </c>
      <c r="Q16" t="e">
        <f t="shared" si="1"/>
        <v>#VALUE!</v>
      </c>
      <c r="R16" t="b">
        <f t="shared" si="2"/>
        <v>0</v>
      </c>
      <c r="S16" t="b">
        <f t="shared" si="3"/>
        <v>0</v>
      </c>
    </row>
    <row r="17" spans="5:19">
      <c r="E17" t="s">
        <v>294</v>
      </c>
      <c r="F17" s="28" t="s">
        <v>307</v>
      </c>
      <c r="P17">
        <f t="shared" si="0"/>
        <v>1</v>
      </c>
      <c r="Q17">
        <f t="shared" si="1"/>
        <v>9</v>
      </c>
      <c r="R17" t="str">
        <f t="shared" si="2"/>
        <v>at0002</v>
      </c>
      <c r="S17" t="str">
        <f t="shared" si="3"/>
        <v xml:space="preserve"> No abnormality detected</v>
      </c>
    </row>
    <row r="18" spans="5:19">
      <c r="F18" s="28" t="s">
        <v>292</v>
      </c>
      <c r="P18" t="str">
        <f t="shared" si="0"/>
        <v/>
      </c>
      <c r="Q18" t="e">
        <f t="shared" si="1"/>
        <v>#VALUE!</v>
      </c>
      <c r="R18" t="b">
        <f t="shared" si="2"/>
        <v>0</v>
      </c>
      <c r="S18" t="b">
        <f t="shared" si="3"/>
        <v>0</v>
      </c>
    </row>
    <row r="19" spans="5:19">
      <c r="F19" s="28"/>
      <c r="G19" t="s">
        <v>295</v>
      </c>
      <c r="P19" t="str">
        <f t="shared" si="0"/>
        <v/>
      </c>
      <c r="Q19" t="e">
        <f t="shared" si="1"/>
        <v>#VALUE!</v>
      </c>
      <c r="R19" t="b">
        <f t="shared" si="2"/>
        <v>0</v>
      </c>
      <c r="S19" t="b">
        <f t="shared" si="3"/>
        <v>0</v>
      </c>
    </row>
    <row r="20" spans="5:19">
      <c r="F20" s="28"/>
      <c r="H20" t="s">
        <v>296</v>
      </c>
      <c r="P20" t="str">
        <f t="shared" si="0"/>
        <v/>
      </c>
      <c r="Q20" t="e">
        <f t="shared" si="1"/>
        <v>#VALUE!</v>
      </c>
      <c r="R20" t="b">
        <f t="shared" si="2"/>
        <v>0</v>
      </c>
      <c r="S20" t="b">
        <f t="shared" si="3"/>
        <v>0</v>
      </c>
    </row>
    <row r="21" spans="5:19">
      <c r="G21" t="s">
        <v>293</v>
      </c>
      <c r="P21" t="str">
        <f t="shared" si="0"/>
        <v/>
      </c>
      <c r="Q21" t="e">
        <f t="shared" si="1"/>
        <v>#VALUE!</v>
      </c>
      <c r="R21" t="b">
        <f t="shared" si="2"/>
        <v>0</v>
      </c>
      <c r="S21" t="b">
        <f t="shared" si="3"/>
        <v>0</v>
      </c>
    </row>
    <row r="22" spans="5:19">
      <c r="F22" t="s">
        <v>293</v>
      </c>
      <c r="P22" t="str">
        <f t="shared" si="0"/>
        <v/>
      </c>
      <c r="Q22" t="e">
        <f t="shared" si="1"/>
        <v>#VALUE!</v>
      </c>
      <c r="R22" t="b">
        <f t="shared" si="2"/>
        <v>0</v>
      </c>
      <c r="S22" t="b">
        <f t="shared" si="3"/>
        <v>0</v>
      </c>
    </row>
    <row r="23" spans="5:19">
      <c r="E23" t="s">
        <v>293</v>
      </c>
      <c r="F23" s="28"/>
      <c r="P23" t="str">
        <f t="shared" si="0"/>
        <v/>
      </c>
      <c r="Q23" t="e">
        <f t="shared" si="1"/>
        <v>#VALUE!</v>
      </c>
      <c r="R23" t="b">
        <f t="shared" si="2"/>
        <v>0</v>
      </c>
      <c r="S23" t="b">
        <f t="shared" si="3"/>
        <v>0</v>
      </c>
    </row>
    <row r="24" spans="5:19">
      <c r="E24" t="s">
        <v>297</v>
      </c>
      <c r="F24" s="28" t="s">
        <v>308</v>
      </c>
      <c r="P24">
        <f t="shared" si="0"/>
        <v>1</v>
      </c>
      <c r="Q24">
        <f t="shared" si="1"/>
        <v>9</v>
      </c>
      <c r="R24" t="str">
        <f t="shared" si="2"/>
        <v>at0003</v>
      </c>
      <c r="S24" t="str">
        <f t="shared" si="3"/>
        <v xml:space="preserve"> Clinical description</v>
      </c>
    </row>
    <row r="25" spans="5:19">
      <c r="F25" s="28" t="s">
        <v>292</v>
      </c>
      <c r="P25" t="str">
        <f t="shared" si="0"/>
        <v/>
      </c>
      <c r="Q25" t="e">
        <f t="shared" si="1"/>
        <v>#VALUE!</v>
      </c>
      <c r="R25" t="b">
        <f t="shared" si="2"/>
        <v>0</v>
      </c>
      <c r="S25" t="b">
        <f t="shared" si="3"/>
        <v>0</v>
      </c>
    </row>
    <row r="26" spans="5:19">
      <c r="F26" s="28"/>
      <c r="G26" t="s">
        <v>298</v>
      </c>
      <c r="P26" t="str">
        <f t="shared" si="0"/>
        <v/>
      </c>
      <c r="Q26" t="e">
        <f t="shared" si="1"/>
        <v>#VALUE!</v>
      </c>
      <c r="R26" t="b">
        <f t="shared" si="2"/>
        <v>0</v>
      </c>
      <c r="S26" t="b">
        <f t="shared" si="3"/>
        <v>0</v>
      </c>
    </row>
    <row r="27" spans="5:19">
      <c r="F27" t="s">
        <v>293</v>
      </c>
      <c r="P27" t="str">
        <f t="shared" si="0"/>
        <v/>
      </c>
      <c r="Q27" t="e">
        <f t="shared" si="1"/>
        <v>#VALUE!</v>
      </c>
      <c r="R27" t="b">
        <f t="shared" si="2"/>
        <v>0</v>
      </c>
      <c r="S27" t="b">
        <f t="shared" si="3"/>
        <v>0</v>
      </c>
    </row>
    <row r="28" spans="5:19">
      <c r="E28" t="s">
        <v>293</v>
      </c>
      <c r="F28" s="28"/>
      <c r="P28" t="str">
        <f t="shared" si="0"/>
        <v/>
      </c>
      <c r="Q28" t="e">
        <f t="shared" si="1"/>
        <v>#VALUE!</v>
      </c>
      <c r="R28" t="b">
        <f t="shared" si="2"/>
        <v>0</v>
      </c>
      <c r="S28" t="b">
        <f t="shared" si="3"/>
        <v>0</v>
      </c>
    </row>
    <row r="29" spans="5:19">
      <c r="E29" t="s">
        <v>299</v>
      </c>
      <c r="F29" s="28" t="s">
        <v>309</v>
      </c>
      <c r="P29">
        <f t="shared" si="0"/>
        <v>1</v>
      </c>
      <c r="Q29">
        <f t="shared" si="1"/>
        <v>25</v>
      </c>
      <c r="R29" t="str">
        <f t="shared" si="2"/>
        <v>at0004</v>
      </c>
      <c r="S29" t="str">
        <f t="shared" si="3"/>
        <v xml:space="preserve"> Examination findings</v>
      </c>
    </row>
    <row r="30" spans="5:19">
      <c r="F30" t="s">
        <v>300</v>
      </c>
      <c r="P30" t="str">
        <f t="shared" si="0"/>
        <v/>
      </c>
      <c r="Q30" t="e">
        <f t="shared" si="1"/>
        <v>#VALUE!</v>
      </c>
      <c r="R30" t="b">
        <f t="shared" si="2"/>
        <v>0</v>
      </c>
      <c r="S30" t="b">
        <f t="shared" si="3"/>
        <v>0</v>
      </c>
    </row>
    <row r="31" spans="5:19">
      <c r="F31" s="28"/>
      <c r="G31" t="s">
        <v>373</v>
      </c>
      <c r="P31" t="str">
        <f t="shared" si="0"/>
        <v/>
      </c>
      <c r="Q31" t="e">
        <f t="shared" si="1"/>
        <v>#VALUE!</v>
      </c>
      <c r="R31" t="b">
        <f t="shared" si="2"/>
        <v>0</v>
      </c>
      <c r="S31" t="b">
        <f t="shared" si="3"/>
        <v>0</v>
      </c>
    </row>
    <row r="32" spans="5:19">
      <c r="E32" t="s">
        <v>293</v>
      </c>
      <c r="F32" s="28"/>
      <c r="P32" t="str">
        <f t="shared" si="0"/>
        <v/>
      </c>
      <c r="Q32" t="e">
        <f t="shared" si="1"/>
        <v>#VALUE!</v>
      </c>
      <c r="R32" t="b">
        <f t="shared" si="2"/>
        <v>0</v>
      </c>
      <c r="S32" t="b">
        <f t="shared" si="3"/>
        <v>0</v>
      </c>
    </row>
    <row r="33" spans="5:19">
      <c r="E33" t="s">
        <v>374</v>
      </c>
      <c r="F33" s="28" t="s">
        <v>390</v>
      </c>
      <c r="P33">
        <f t="shared" si="0"/>
        <v>1</v>
      </c>
      <c r="Q33">
        <f t="shared" si="1"/>
        <v>9</v>
      </c>
      <c r="R33" t="str">
        <f t="shared" si="2"/>
        <v>at0012</v>
      </c>
      <c r="S33" t="str">
        <f t="shared" si="3"/>
        <v xml:space="preserve"> Specific findings</v>
      </c>
    </row>
    <row r="34" spans="5:19">
      <c r="F34" t="s">
        <v>290</v>
      </c>
      <c r="P34" t="str">
        <f t="shared" si="0"/>
        <v/>
      </c>
      <c r="Q34" t="e">
        <f t="shared" si="1"/>
        <v>#VALUE!</v>
      </c>
      <c r="R34" t="b">
        <f t="shared" si="2"/>
        <v>0</v>
      </c>
      <c r="S34" t="b">
        <f t="shared" si="3"/>
        <v>0</v>
      </c>
    </row>
    <row r="35" spans="5:19">
      <c r="F35" s="28"/>
      <c r="G35" t="s">
        <v>375</v>
      </c>
      <c r="H35" t="e">
        <f>-- Finding</f>
        <v>#NAME?</v>
      </c>
      <c r="P35" t="str">
        <f t="shared" si="0"/>
        <v/>
      </c>
      <c r="Q35" t="e">
        <f t="shared" si="1"/>
        <v>#VALUE!</v>
      </c>
      <c r="R35" t="b">
        <f t="shared" si="2"/>
        <v>0</v>
      </c>
      <c r="S35" t="b">
        <f t="shared" si="3"/>
        <v>0</v>
      </c>
    </row>
    <row r="36" spans="5:19">
      <c r="F36" s="28"/>
      <c r="H36" t="s">
        <v>292</v>
      </c>
      <c r="P36" t="str">
        <f t="shared" si="0"/>
        <v/>
      </c>
      <c r="Q36" t="e">
        <f t="shared" si="1"/>
        <v>#VALUE!</v>
      </c>
      <c r="R36" t="b">
        <f t="shared" si="2"/>
        <v>0</v>
      </c>
      <c r="S36" t="b">
        <f t="shared" si="3"/>
        <v>0</v>
      </c>
    </row>
    <row r="37" spans="5:19">
      <c r="F37" s="28"/>
      <c r="I37" t="s">
        <v>298</v>
      </c>
      <c r="P37" t="str">
        <f t="shared" si="0"/>
        <v/>
      </c>
      <c r="Q37" t="e">
        <f t="shared" si="1"/>
        <v>#VALUE!</v>
      </c>
      <c r="R37" t="b">
        <f t="shared" si="2"/>
        <v>0</v>
      </c>
      <c r="S37" t="b">
        <f t="shared" si="3"/>
        <v>0</v>
      </c>
    </row>
    <row r="38" spans="5:19">
      <c r="F38" s="28"/>
      <c r="H38" t="s">
        <v>293</v>
      </c>
      <c r="P38" t="str">
        <f t="shared" si="0"/>
        <v/>
      </c>
      <c r="Q38" t="e">
        <f t="shared" si="1"/>
        <v>#VALUE!</v>
      </c>
      <c r="R38" t="b">
        <f t="shared" si="2"/>
        <v>0</v>
      </c>
      <c r="S38" t="b">
        <f t="shared" si="3"/>
        <v>0</v>
      </c>
    </row>
    <row r="39" spans="5:19">
      <c r="F39" s="28"/>
      <c r="G39" t="s">
        <v>293</v>
      </c>
      <c r="P39" t="str">
        <f t="shared" si="0"/>
        <v/>
      </c>
      <c r="Q39" t="e">
        <f t="shared" si="1"/>
        <v>#VALUE!</v>
      </c>
      <c r="R39" t="b">
        <f t="shared" si="2"/>
        <v>0</v>
      </c>
      <c r="S39" t="b">
        <f t="shared" si="3"/>
        <v>0</v>
      </c>
    </row>
    <row r="40" spans="5:19">
      <c r="F40" s="28"/>
      <c r="G40" t="s">
        <v>376</v>
      </c>
      <c r="H40" t="e">
        <f>-- Presence</f>
        <v>#NAME?</v>
      </c>
      <c r="P40" t="str">
        <f t="shared" si="0"/>
        <v/>
      </c>
      <c r="Q40" t="e">
        <f t="shared" si="1"/>
        <v>#VALUE!</v>
      </c>
      <c r="R40" t="b">
        <f t="shared" si="2"/>
        <v>0</v>
      </c>
      <c r="S40" t="b">
        <f t="shared" si="3"/>
        <v>0</v>
      </c>
    </row>
    <row r="41" spans="5:19">
      <c r="H41" t="s">
        <v>292</v>
      </c>
      <c r="P41" t="str">
        <f t="shared" si="0"/>
        <v/>
      </c>
      <c r="Q41" t="e">
        <f t="shared" si="1"/>
        <v>#VALUE!</v>
      </c>
      <c r="R41" t="b">
        <f t="shared" si="2"/>
        <v>0</v>
      </c>
      <c r="S41" t="b">
        <f t="shared" si="3"/>
        <v>0</v>
      </c>
    </row>
    <row r="42" spans="5:19">
      <c r="F42" s="28"/>
      <c r="I42" t="s">
        <v>377</v>
      </c>
      <c r="P42" t="str">
        <f t="shared" si="0"/>
        <v/>
      </c>
      <c r="Q42" t="e">
        <f t="shared" si="1"/>
        <v>#VALUE!</v>
      </c>
      <c r="R42" t="b">
        <f t="shared" si="2"/>
        <v>0</v>
      </c>
      <c r="S42" t="b">
        <f t="shared" si="3"/>
        <v>0</v>
      </c>
    </row>
    <row r="43" spans="5:19">
      <c r="F43" s="28"/>
      <c r="J43" t="s">
        <v>378</v>
      </c>
      <c r="P43" t="str">
        <f t="shared" si="0"/>
        <v/>
      </c>
      <c r="Q43" t="e">
        <f t="shared" si="1"/>
        <v>#VALUE!</v>
      </c>
      <c r="R43" t="b">
        <f t="shared" si="2"/>
        <v>0</v>
      </c>
      <c r="S43" t="b">
        <f t="shared" si="3"/>
        <v>0</v>
      </c>
    </row>
    <row r="44" spans="5:19">
      <c r="F44" s="28"/>
      <c r="K44" t="s">
        <v>379</v>
      </c>
      <c r="P44" t="str">
        <f t="shared" si="0"/>
        <v/>
      </c>
      <c r="Q44" t="e">
        <f t="shared" si="1"/>
        <v>#VALUE!</v>
      </c>
      <c r="R44" t="b">
        <f t="shared" si="2"/>
        <v>0</v>
      </c>
      <c r="S44" t="b">
        <f t="shared" si="3"/>
        <v>0</v>
      </c>
    </row>
    <row r="45" spans="5:19">
      <c r="F45" s="28"/>
      <c r="K45" t="s">
        <v>380</v>
      </c>
      <c r="L45" t="e">
        <f>-- Present</f>
        <v>#NAME?</v>
      </c>
      <c r="P45" t="str">
        <f t="shared" si="0"/>
        <v/>
      </c>
      <c r="Q45" t="e">
        <f t="shared" si="1"/>
        <v>#VALUE!</v>
      </c>
      <c r="R45" t="b">
        <f t="shared" si="2"/>
        <v>0</v>
      </c>
      <c r="S45" t="b">
        <f t="shared" si="3"/>
        <v>0</v>
      </c>
    </row>
    <row r="46" spans="5:19">
      <c r="K46" t="s">
        <v>381</v>
      </c>
      <c r="L46" t="e">
        <f>-- Absent</f>
        <v>#NAME?</v>
      </c>
      <c r="P46" t="str">
        <f t="shared" si="0"/>
        <v/>
      </c>
      <c r="Q46" t="e">
        <f t="shared" si="1"/>
        <v>#VALUE!</v>
      </c>
      <c r="R46" t="b">
        <f t="shared" si="2"/>
        <v>0</v>
      </c>
      <c r="S46" t="b">
        <f t="shared" si="3"/>
        <v>0</v>
      </c>
    </row>
    <row r="47" spans="5:19">
      <c r="F47" s="28"/>
      <c r="K47" t="s">
        <v>382</v>
      </c>
      <c r="L47" t="e">
        <f>-- Indeterminate</f>
        <v>#NAME?</v>
      </c>
      <c r="P47" t="str">
        <f t="shared" si="0"/>
        <v/>
      </c>
      <c r="Q47" t="e">
        <f t="shared" si="1"/>
        <v>#VALUE!</v>
      </c>
      <c r="R47" t="b">
        <f t="shared" si="2"/>
        <v>0</v>
      </c>
      <c r="S47" t="b">
        <f t="shared" si="3"/>
        <v>0</v>
      </c>
    </row>
    <row r="48" spans="5:19">
      <c r="J48" t="s">
        <v>293</v>
      </c>
      <c r="P48" t="str">
        <f t="shared" si="0"/>
        <v/>
      </c>
      <c r="Q48" t="e">
        <f t="shared" si="1"/>
        <v>#VALUE!</v>
      </c>
      <c r="R48" t="b">
        <f t="shared" si="2"/>
        <v>0</v>
      </c>
      <c r="S48" t="b">
        <f t="shared" si="3"/>
        <v>0</v>
      </c>
    </row>
    <row r="49" spans="6:19">
      <c r="F49" s="28"/>
      <c r="I49" t="s">
        <v>293</v>
      </c>
      <c r="P49" t="str">
        <f t="shared" ref="P49:P53" si="4">IF(ISERR(FIND("at0",E49)),"",1)</f>
        <v/>
      </c>
      <c r="Q49" t="e">
        <f t="shared" ref="Q49:Q53" si="5">(FIND("at0",E49))</f>
        <v>#VALUE!</v>
      </c>
      <c r="R49" t="b">
        <f t="shared" ref="R49:R53" si="6">IF(P49=1,MID(E49,Q49,6))</f>
        <v>0</v>
      </c>
      <c r="S49" t="b">
        <f t="shared" ref="S49:S53" si="7">IF(P49=1,RIGHT(F49,LEN(F49)-3))</f>
        <v>0</v>
      </c>
    </row>
    <row r="50" spans="6:19">
      <c r="F50" s="28"/>
      <c r="H50" t="s">
        <v>293</v>
      </c>
      <c r="P50" t="str">
        <f t="shared" si="4"/>
        <v/>
      </c>
      <c r="Q50" t="e">
        <f t="shared" si="5"/>
        <v>#VALUE!</v>
      </c>
      <c r="R50" t="b">
        <f t="shared" si="6"/>
        <v>0</v>
      </c>
      <c r="S50" t="b">
        <f t="shared" si="7"/>
        <v>0</v>
      </c>
    </row>
    <row r="51" spans="6:19">
      <c r="G51" t="s">
        <v>293</v>
      </c>
      <c r="P51" t="str">
        <f t="shared" si="4"/>
        <v/>
      </c>
      <c r="Q51" t="e">
        <f t="shared" si="5"/>
        <v>#VALUE!</v>
      </c>
      <c r="R51" t="b">
        <f t="shared" si="6"/>
        <v>0</v>
      </c>
      <c r="S51" t="b">
        <f t="shared" si="7"/>
        <v>0</v>
      </c>
    </row>
    <row r="52" spans="6:19">
      <c r="G52" t="s">
        <v>383</v>
      </c>
      <c r="H52" t="e">
        <f>-- Clinical description</f>
        <v>#NAME?</v>
      </c>
      <c r="P52" t="str">
        <f t="shared" si="4"/>
        <v/>
      </c>
      <c r="Q52" t="e">
        <f t="shared" si="5"/>
        <v>#VALUE!</v>
      </c>
      <c r="R52" t="b">
        <f t="shared" si="6"/>
        <v>0</v>
      </c>
      <c r="S52" t="b">
        <f t="shared" si="7"/>
        <v>0</v>
      </c>
    </row>
    <row r="53" spans="6:19">
      <c r="H53" t="s">
        <v>292</v>
      </c>
      <c r="P53" t="str">
        <f t="shared" si="4"/>
        <v/>
      </c>
      <c r="Q53" t="e">
        <f t="shared" si="5"/>
        <v>#VALUE!</v>
      </c>
      <c r="R53" t="b">
        <f t="shared" si="6"/>
        <v>0</v>
      </c>
      <c r="S53" t="b">
        <f t="shared" si="7"/>
        <v>0</v>
      </c>
    </row>
    <row r="54" spans="6:19">
      <c r="I54" t="s">
        <v>298</v>
      </c>
      <c r="P54" t="str">
        <f t="shared" ref="P54:P88" si="8">IF(ISERR(FIND("at0",E54)),"",1)</f>
        <v/>
      </c>
      <c r="Q54" t="e">
        <f t="shared" ref="Q54:Q88" si="9">(FIND("at0",E54))</f>
        <v>#VALUE!</v>
      </c>
      <c r="R54" t="b">
        <f t="shared" ref="R54:R88" si="10">IF(P54=1,MID(E54,Q54,6))</f>
        <v>0</v>
      </c>
      <c r="S54" t="b">
        <f t="shared" ref="S54:S88" si="11">IF(P54=1,RIGHT(F54,LEN(F54)-3))</f>
        <v>0</v>
      </c>
    </row>
    <row r="55" spans="6:19">
      <c r="H55" t="s">
        <v>293</v>
      </c>
      <c r="P55" t="str">
        <f t="shared" si="8"/>
        <v/>
      </c>
      <c r="Q55" t="e">
        <f t="shared" si="9"/>
        <v>#VALUE!</v>
      </c>
      <c r="R55" t="b">
        <f t="shared" si="10"/>
        <v>0</v>
      </c>
      <c r="S55" t="b">
        <f t="shared" si="11"/>
        <v>0</v>
      </c>
    </row>
    <row r="56" spans="6:19">
      <c r="G56" t="s">
        <v>293</v>
      </c>
      <c r="P56" t="str">
        <f t="shared" si="8"/>
        <v/>
      </c>
      <c r="Q56" t="e">
        <f t="shared" si="9"/>
        <v>#VALUE!</v>
      </c>
      <c r="R56" t="b">
        <f t="shared" si="10"/>
        <v>0</v>
      </c>
      <c r="S56" t="b">
        <f t="shared" si="11"/>
        <v>0</v>
      </c>
    </row>
    <row r="57" spans="6:19">
      <c r="G57" t="s">
        <v>384</v>
      </c>
      <c r="H57" t="e">
        <f>-- Number</f>
        <v>#NAME?</v>
      </c>
      <c r="P57" t="str">
        <f t="shared" si="8"/>
        <v/>
      </c>
      <c r="Q57" t="e">
        <f t="shared" si="9"/>
        <v>#VALUE!</v>
      </c>
      <c r="R57" t="b">
        <f t="shared" si="10"/>
        <v>0</v>
      </c>
      <c r="S57" t="b">
        <f t="shared" si="11"/>
        <v>0</v>
      </c>
    </row>
    <row r="58" spans="6:19">
      <c r="H58" t="s">
        <v>292</v>
      </c>
      <c r="P58" t="str">
        <f t="shared" si="8"/>
        <v/>
      </c>
      <c r="Q58" t="e">
        <f t="shared" si="9"/>
        <v>#VALUE!</v>
      </c>
      <c r="R58" t="b">
        <f t="shared" si="10"/>
        <v>0</v>
      </c>
      <c r="S58" t="b">
        <f t="shared" si="11"/>
        <v>0</v>
      </c>
    </row>
    <row r="59" spans="6:19">
      <c r="I59" t="s">
        <v>385</v>
      </c>
      <c r="P59" t="str">
        <f t="shared" si="8"/>
        <v/>
      </c>
      <c r="Q59" t="e">
        <f t="shared" si="9"/>
        <v>#VALUE!</v>
      </c>
      <c r="R59" t="b">
        <f t="shared" si="10"/>
        <v>0</v>
      </c>
      <c r="S59" t="b">
        <f t="shared" si="11"/>
        <v>0</v>
      </c>
    </row>
    <row r="60" spans="6:19">
      <c r="H60" t="s">
        <v>293</v>
      </c>
      <c r="P60" t="str">
        <f t="shared" si="8"/>
        <v/>
      </c>
      <c r="Q60" t="e">
        <f t="shared" si="9"/>
        <v>#VALUE!</v>
      </c>
      <c r="R60" t="b">
        <f t="shared" si="10"/>
        <v>0</v>
      </c>
      <c r="S60" t="b">
        <f t="shared" si="11"/>
        <v>0</v>
      </c>
    </row>
    <row r="61" spans="6:19">
      <c r="G61" t="s">
        <v>293</v>
      </c>
      <c r="P61" t="str">
        <f t="shared" si="8"/>
        <v/>
      </c>
      <c r="Q61" t="e">
        <f t="shared" si="9"/>
        <v>#VALUE!</v>
      </c>
      <c r="R61" t="b">
        <f t="shared" si="10"/>
        <v>0</v>
      </c>
      <c r="S61" t="b">
        <f t="shared" si="11"/>
        <v>0</v>
      </c>
    </row>
    <row r="62" spans="6:19">
      <c r="G62" t="s">
        <v>386</v>
      </c>
      <c r="H62" t="e">
        <f>-- Finding details</f>
        <v>#NAME?</v>
      </c>
      <c r="P62" t="str">
        <f t="shared" si="8"/>
        <v/>
      </c>
      <c r="Q62" t="e">
        <f t="shared" si="9"/>
        <v>#VALUE!</v>
      </c>
      <c r="R62" t="b">
        <f t="shared" si="10"/>
        <v>0</v>
      </c>
      <c r="S62" t="b">
        <f t="shared" si="11"/>
        <v>0</v>
      </c>
    </row>
    <row r="63" spans="6:19">
      <c r="H63" t="s">
        <v>300</v>
      </c>
      <c r="P63" t="str">
        <f t="shared" si="8"/>
        <v/>
      </c>
      <c r="Q63" t="e">
        <f t="shared" si="9"/>
        <v>#VALUE!</v>
      </c>
      <c r="R63" t="b">
        <f t="shared" si="10"/>
        <v>0</v>
      </c>
      <c r="S63" t="b">
        <f t="shared" si="11"/>
        <v>0</v>
      </c>
    </row>
    <row r="64" spans="6:19">
      <c r="I64" t="s">
        <v>387</v>
      </c>
      <c r="P64" t="str">
        <f t="shared" si="8"/>
        <v/>
      </c>
      <c r="Q64" t="e">
        <f t="shared" si="9"/>
        <v>#VALUE!</v>
      </c>
      <c r="R64" t="b">
        <f t="shared" si="10"/>
        <v>0</v>
      </c>
      <c r="S64" t="b">
        <f t="shared" si="11"/>
        <v>0</v>
      </c>
    </row>
    <row r="65" spans="5:19">
      <c r="G65" t="s">
        <v>293</v>
      </c>
      <c r="P65" t="str">
        <f t="shared" si="8"/>
        <v/>
      </c>
      <c r="Q65" t="e">
        <f t="shared" si="9"/>
        <v>#VALUE!</v>
      </c>
      <c r="R65" t="b">
        <f t="shared" si="10"/>
        <v>0</v>
      </c>
      <c r="S65" t="b">
        <f t="shared" si="11"/>
        <v>0</v>
      </c>
    </row>
    <row r="66" spans="5:19">
      <c r="F66" t="s">
        <v>293</v>
      </c>
      <c r="P66" t="str">
        <f t="shared" si="8"/>
        <v/>
      </c>
      <c r="Q66" t="e">
        <f t="shared" si="9"/>
        <v>#VALUE!</v>
      </c>
      <c r="R66" t="b">
        <f t="shared" si="10"/>
        <v>0</v>
      </c>
      <c r="S66" t="b">
        <f t="shared" si="11"/>
        <v>0</v>
      </c>
    </row>
    <row r="67" spans="5:19">
      <c r="E67" t="s">
        <v>293</v>
      </c>
      <c r="P67" t="str">
        <f t="shared" si="8"/>
        <v/>
      </c>
      <c r="Q67" t="e">
        <f t="shared" si="9"/>
        <v>#VALUE!</v>
      </c>
      <c r="R67" t="b">
        <f t="shared" si="10"/>
        <v>0</v>
      </c>
      <c r="S67" t="b">
        <f t="shared" si="11"/>
        <v>0</v>
      </c>
    </row>
    <row r="68" spans="5:19">
      <c r="E68" t="s">
        <v>301</v>
      </c>
      <c r="F68" s="28" t="s">
        <v>310</v>
      </c>
      <c r="P68">
        <f t="shared" si="8"/>
        <v>1</v>
      </c>
      <c r="Q68">
        <f t="shared" si="9"/>
        <v>25</v>
      </c>
      <c r="R68" t="str">
        <f t="shared" si="10"/>
        <v>at0005</v>
      </c>
      <c r="S68" t="str">
        <f t="shared" si="11"/>
        <v xml:space="preserve"> Multimedia representation</v>
      </c>
    </row>
    <row r="69" spans="5:19">
      <c r="F69" t="s">
        <v>300</v>
      </c>
      <c r="P69" t="str">
        <f t="shared" si="8"/>
        <v/>
      </c>
      <c r="Q69" t="e">
        <f t="shared" si="9"/>
        <v>#VALUE!</v>
      </c>
      <c r="R69" t="b">
        <f t="shared" si="10"/>
        <v>0</v>
      </c>
      <c r="S69" t="b">
        <f t="shared" si="11"/>
        <v>0</v>
      </c>
    </row>
    <row r="70" spans="5:19">
      <c r="G70" t="s">
        <v>302</v>
      </c>
      <c r="P70" t="str">
        <f t="shared" si="8"/>
        <v/>
      </c>
      <c r="Q70" t="e">
        <f t="shared" si="9"/>
        <v>#VALUE!</v>
      </c>
      <c r="R70" t="b">
        <f t="shared" si="10"/>
        <v>0</v>
      </c>
      <c r="S70" t="b">
        <f t="shared" si="11"/>
        <v>0</v>
      </c>
    </row>
    <row r="71" spans="5:19">
      <c r="E71" t="s">
        <v>293</v>
      </c>
      <c r="P71" t="str">
        <f t="shared" si="8"/>
        <v/>
      </c>
      <c r="Q71" t="e">
        <f t="shared" si="9"/>
        <v>#VALUE!</v>
      </c>
      <c r="R71" t="b">
        <f t="shared" si="10"/>
        <v>0</v>
      </c>
      <c r="S71" t="b">
        <f t="shared" si="11"/>
        <v>0</v>
      </c>
    </row>
    <row r="72" spans="5:19">
      <c r="E72" t="s">
        <v>303</v>
      </c>
      <c r="F72" s="28" t="s">
        <v>311</v>
      </c>
      <c r="P72">
        <f t="shared" si="8"/>
        <v>1</v>
      </c>
      <c r="Q72">
        <f t="shared" si="9"/>
        <v>9</v>
      </c>
      <c r="R72" t="str">
        <f t="shared" si="10"/>
        <v>at0006</v>
      </c>
      <c r="S72" t="str">
        <f t="shared" si="11"/>
        <v xml:space="preserve"> Clinical interpretation</v>
      </c>
    </row>
    <row r="73" spans="5:19">
      <c r="F73" t="s">
        <v>292</v>
      </c>
      <c r="P73" t="str">
        <f t="shared" si="8"/>
        <v/>
      </c>
      <c r="Q73" t="e">
        <f t="shared" si="9"/>
        <v>#VALUE!</v>
      </c>
      <c r="R73" t="b">
        <f t="shared" si="10"/>
        <v>0</v>
      </c>
      <c r="S73" t="b">
        <f t="shared" si="11"/>
        <v>0</v>
      </c>
    </row>
    <row r="74" spans="5:19">
      <c r="G74" t="s">
        <v>298</v>
      </c>
      <c r="P74" t="str">
        <f t="shared" si="8"/>
        <v/>
      </c>
      <c r="Q74" t="e">
        <f t="shared" si="9"/>
        <v>#VALUE!</v>
      </c>
      <c r="R74" t="b">
        <f t="shared" si="10"/>
        <v>0</v>
      </c>
      <c r="S74" t="b">
        <f t="shared" si="11"/>
        <v>0</v>
      </c>
    </row>
    <row r="75" spans="5:19">
      <c r="F75" t="s">
        <v>293</v>
      </c>
      <c r="P75" t="str">
        <f t="shared" si="8"/>
        <v/>
      </c>
      <c r="Q75" t="e">
        <f t="shared" si="9"/>
        <v>#VALUE!</v>
      </c>
      <c r="R75" t="b">
        <f t="shared" si="10"/>
        <v>0</v>
      </c>
      <c r="S75" t="b">
        <f t="shared" si="11"/>
        <v>0</v>
      </c>
    </row>
    <row r="76" spans="5:19">
      <c r="E76" t="s">
        <v>293</v>
      </c>
      <c r="P76" t="str">
        <f t="shared" si="8"/>
        <v/>
      </c>
      <c r="Q76" t="e">
        <f t="shared" si="9"/>
        <v>#VALUE!</v>
      </c>
      <c r="R76" t="b">
        <f t="shared" si="10"/>
        <v>0</v>
      </c>
      <c r="S76" t="b">
        <f t="shared" si="11"/>
        <v>0</v>
      </c>
    </row>
    <row r="77" spans="5:19">
      <c r="E77" t="s">
        <v>304</v>
      </c>
      <c r="F77" s="28" t="s">
        <v>312</v>
      </c>
      <c r="P77">
        <f t="shared" si="8"/>
        <v>1</v>
      </c>
      <c r="Q77">
        <f t="shared" si="9"/>
        <v>9</v>
      </c>
      <c r="R77" t="str">
        <f t="shared" si="10"/>
        <v>at0007</v>
      </c>
      <c r="S77" t="str">
        <f t="shared" si="11"/>
        <v xml:space="preserve"> Comment</v>
      </c>
    </row>
    <row r="78" spans="5:19">
      <c r="F78" t="s">
        <v>292</v>
      </c>
      <c r="P78" t="str">
        <f t="shared" si="8"/>
        <v/>
      </c>
      <c r="Q78" t="e">
        <f t="shared" si="9"/>
        <v>#VALUE!</v>
      </c>
      <c r="R78" t="b">
        <f t="shared" si="10"/>
        <v>0</v>
      </c>
      <c r="S78" t="b">
        <f t="shared" si="11"/>
        <v>0</v>
      </c>
    </row>
    <row r="79" spans="5:19">
      <c r="G79" t="s">
        <v>298</v>
      </c>
      <c r="P79" t="str">
        <f t="shared" si="8"/>
        <v/>
      </c>
      <c r="Q79" t="e">
        <f t="shared" si="9"/>
        <v>#VALUE!</v>
      </c>
      <c r="R79" t="b">
        <f t="shared" si="10"/>
        <v>0</v>
      </c>
      <c r="S79" t="b">
        <f t="shared" si="11"/>
        <v>0</v>
      </c>
    </row>
    <row r="80" spans="5:19">
      <c r="F80" t="s">
        <v>293</v>
      </c>
      <c r="P80" t="str">
        <f t="shared" si="8"/>
        <v/>
      </c>
      <c r="Q80" t="e">
        <f t="shared" si="9"/>
        <v>#VALUE!</v>
      </c>
      <c r="R80" t="b">
        <f t="shared" si="10"/>
        <v>0</v>
      </c>
      <c r="S80" t="b">
        <f t="shared" si="11"/>
        <v>0</v>
      </c>
    </row>
    <row r="81" spans="3:19">
      <c r="E81" t="s">
        <v>293</v>
      </c>
      <c r="P81" t="str">
        <f t="shared" si="8"/>
        <v/>
      </c>
      <c r="Q81" t="e">
        <f t="shared" si="9"/>
        <v>#VALUE!</v>
      </c>
      <c r="R81" t="b">
        <f t="shared" si="10"/>
        <v>0</v>
      </c>
      <c r="S81" t="b">
        <f t="shared" si="11"/>
        <v>0</v>
      </c>
    </row>
    <row r="82" spans="3:19">
      <c r="E82" t="s">
        <v>305</v>
      </c>
      <c r="F82" s="28" t="s">
        <v>391</v>
      </c>
      <c r="P82">
        <f t="shared" si="8"/>
        <v>1</v>
      </c>
      <c r="Q82">
        <f t="shared" si="9"/>
        <v>25</v>
      </c>
      <c r="R82" t="str">
        <f t="shared" si="10"/>
        <v>at0008</v>
      </c>
      <c r="S82" t="str">
        <f t="shared" si="11"/>
        <v xml:space="preserve"> Examination not done</v>
      </c>
    </row>
    <row r="83" spans="3:19">
      <c r="F83" t="s">
        <v>300</v>
      </c>
      <c r="P83" t="str">
        <f t="shared" si="8"/>
        <v/>
      </c>
      <c r="Q83" t="e">
        <f t="shared" si="9"/>
        <v>#VALUE!</v>
      </c>
      <c r="R83" t="b">
        <f t="shared" si="10"/>
        <v>0</v>
      </c>
      <c r="S83" t="b">
        <f t="shared" si="11"/>
        <v>0</v>
      </c>
    </row>
    <row r="84" spans="3:19">
      <c r="G84" t="s">
        <v>306</v>
      </c>
      <c r="P84" t="str">
        <f t="shared" si="8"/>
        <v/>
      </c>
      <c r="Q84" t="e">
        <f t="shared" si="9"/>
        <v>#VALUE!</v>
      </c>
      <c r="R84" t="b">
        <f t="shared" si="10"/>
        <v>0</v>
      </c>
      <c r="S84" t="b">
        <f t="shared" si="11"/>
        <v>0</v>
      </c>
    </row>
    <row r="85" spans="3:19">
      <c r="E85" t="s">
        <v>293</v>
      </c>
      <c r="P85" t="str">
        <f t="shared" si="8"/>
        <v/>
      </c>
      <c r="Q85" t="e">
        <f t="shared" si="9"/>
        <v>#VALUE!</v>
      </c>
      <c r="R85" t="b">
        <f t="shared" si="10"/>
        <v>0</v>
      </c>
      <c r="S85" t="b">
        <f t="shared" si="11"/>
        <v>0</v>
      </c>
    </row>
    <row r="86" spans="3:19">
      <c r="D86" t="s">
        <v>293</v>
      </c>
      <c r="P86" t="str">
        <f t="shared" si="8"/>
        <v/>
      </c>
      <c r="Q86" t="e">
        <f t="shared" si="9"/>
        <v>#VALUE!</v>
      </c>
      <c r="R86" t="b">
        <f t="shared" si="10"/>
        <v>0</v>
      </c>
      <c r="S86" t="b">
        <f t="shared" si="11"/>
        <v>0</v>
      </c>
    </row>
    <row r="87" spans="3:19">
      <c r="C87" t="s">
        <v>293</v>
      </c>
      <c r="P87" t="str">
        <f t="shared" si="8"/>
        <v/>
      </c>
      <c r="Q87" t="e">
        <f t="shared" si="9"/>
        <v>#VALUE!</v>
      </c>
      <c r="R87" t="b">
        <f t="shared" si="10"/>
        <v>0</v>
      </c>
      <c r="S87" t="b">
        <f t="shared" si="11"/>
        <v>0</v>
      </c>
    </row>
    <row r="88" spans="3:19">
      <c r="P88" t="str">
        <f t="shared" si="8"/>
        <v/>
      </c>
      <c r="Q88" t="e">
        <f t="shared" si="9"/>
        <v>#VALUE!</v>
      </c>
      <c r="R88" t="b">
        <f t="shared" si="10"/>
        <v>0</v>
      </c>
      <c r="S88" t="b">
        <f t="shared" si="11"/>
        <v>0</v>
      </c>
    </row>
  </sheetData>
  <sortState ref="U3:V80">
    <sortCondition ref="V3:V8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7"/>
  <sheetViews>
    <sheetView topLeftCell="E1" workbookViewId="0">
      <selection activeCell="K18" sqref="K18"/>
    </sheetView>
  </sheetViews>
  <sheetFormatPr defaultRowHeight="15"/>
  <cols>
    <col min="3" max="3" width="13.140625" customWidth="1"/>
    <col min="4" max="4" width="26" bestFit="1" customWidth="1"/>
    <col min="5" max="6" width="7" customWidth="1"/>
    <col min="7" max="7" width="26" bestFit="1" customWidth="1"/>
    <col min="8" max="8" width="7" customWidth="1"/>
    <col min="9" max="9" width="10.7109375" customWidth="1"/>
    <col min="10" max="10" width="45.5703125" bestFit="1" customWidth="1"/>
    <col min="13" max="13" width="26" bestFit="1" customWidth="1"/>
    <col min="16" max="16" width="33" customWidth="1"/>
    <col min="19" max="19" width="26" bestFit="1" customWidth="1"/>
    <col min="22" max="22" width="30" bestFit="1" customWidth="1"/>
    <col min="23" max="23" width="28.140625" bestFit="1" customWidth="1"/>
  </cols>
  <sheetData>
    <row r="2" spans="3:23">
      <c r="C2" t="s">
        <v>343</v>
      </c>
      <c r="F2" t="s">
        <v>345</v>
      </c>
      <c r="I2" t="s">
        <v>393</v>
      </c>
      <c r="L2" t="s">
        <v>395</v>
      </c>
      <c r="O2" t="s">
        <v>321</v>
      </c>
      <c r="R2" t="s">
        <v>288</v>
      </c>
      <c r="U2" t="s">
        <v>328</v>
      </c>
    </row>
    <row r="3" spans="3:23">
      <c r="C3" t="s">
        <v>280</v>
      </c>
      <c r="D3" t="s">
        <v>344</v>
      </c>
      <c r="F3" t="s">
        <v>280</v>
      </c>
      <c r="G3" t="s">
        <v>346</v>
      </c>
      <c r="I3" t="s">
        <v>280</v>
      </c>
      <c r="J3" s="40" t="s">
        <v>325</v>
      </c>
      <c r="L3" t="s">
        <v>280</v>
      </c>
      <c r="M3" t="s">
        <v>325</v>
      </c>
      <c r="O3" t="s">
        <v>280</v>
      </c>
      <c r="P3" t="s">
        <v>325</v>
      </c>
      <c r="R3" t="s">
        <v>280</v>
      </c>
      <c r="S3" s="31" t="s">
        <v>313</v>
      </c>
      <c r="V3" s="31"/>
    </row>
    <row r="4" spans="3:23">
      <c r="C4" t="s">
        <v>281</v>
      </c>
      <c r="D4" t="s">
        <v>314</v>
      </c>
      <c r="F4" t="s">
        <v>281</v>
      </c>
      <c r="G4" t="s">
        <v>314</v>
      </c>
      <c r="I4" t="s">
        <v>281</v>
      </c>
      <c r="J4" t="s">
        <v>314</v>
      </c>
      <c r="L4" t="s">
        <v>281</v>
      </c>
      <c r="M4" t="s">
        <v>394</v>
      </c>
      <c r="O4" t="s">
        <v>281</v>
      </c>
      <c r="P4" t="s">
        <v>322</v>
      </c>
      <c r="R4" t="s">
        <v>281</v>
      </c>
      <c r="S4" t="s">
        <v>314</v>
      </c>
      <c r="U4" t="s">
        <v>281</v>
      </c>
      <c r="V4" t="s">
        <v>329</v>
      </c>
      <c r="W4" s="29" t="s">
        <v>336</v>
      </c>
    </row>
    <row r="5" spans="3:23">
      <c r="C5" t="s">
        <v>282</v>
      </c>
      <c r="D5" t="s">
        <v>315</v>
      </c>
      <c r="F5" t="s">
        <v>282</v>
      </c>
      <c r="G5" t="s">
        <v>315</v>
      </c>
      <c r="I5" t="s">
        <v>282</v>
      </c>
      <c r="J5" s="21" t="s">
        <v>315</v>
      </c>
      <c r="L5" t="s">
        <v>282</v>
      </c>
      <c r="M5" t="s">
        <v>315</v>
      </c>
      <c r="O5" t="s">
        <v>282</v>
      </c>
      <c r="P5" t="s">
        <v>315</v>
      </c>
      <c r="R5" t="s">
        <v>282</v>
      </c>
      <c r="S5" t="s">
        <v>315</v>
      </c>
      <c r="U5" t="s">
        <v>282</v>
      </c>
      <c r="V5" t="s">
        <v>330</v>
      </c>
      <c r="W5" s="29" t="s">
        <v>337</v>
      </c>
    </row>
    <row r="6" spans="3:23">
      <c r="C6" t="s">
        <v>283</v>
      </c>
      <c r="D6" t="s">
        <v>316</v>
      </c>
      <c r="F6" t="s">
        <v>283</v>
      </c>
      <c r="G6" t="s">
        <v>316</v>
      </c>
      <c r="I6" t="s">
        <v>283</v>
      </c>
      <c r="J6" s="31" t="s">
        <v>406</v>
      </c>
      <c r="L6" t="s">
        <v>283</v>
      </c>
      <c r="M6" t="s">
        <v>424</v>
      </c>
      <c r="O6" t="s">
        <v>283</v>
      </c>
      <c r="P6" t="s">
        <v>424</v>
      </c>
      <c r="R6" t="s">
        <v>283</v>
      </c>
      <c r="S6" t="s">
        <v>316</v>
      </c>
      <c r="U6" t="s">
        <v>283</v>
      </c>
      <c r="V6" t="s">
        <v>331</v>
      </c>
      <c r="W6" s="29" t="s">
        <v>338</v>
      </c>
    </row>
    <row r="7" spans="3:23">
      <c r="C7" t="s">
        <v>284</v>
      </c>
      <c r="D7" t="s">
        <v>317</v>
      </c>
      <c r="F7" t="s">
        <v>284</v>
      </c>
      <c r="G7" t="s">
        <v>317</v>
      </c>
      <c r="I7" t="s">
        <v>284</v>
      </c>
      <c r="J7" t="s">
        <v>317</v>
      </c>
      <c r="L7" t="s">
        <v>284</v>
      </c>
      <c r="M7" t="s">
        <v>317</v>
      </c>
      <c r="O7" t="s">
        <v>284</v>
      </c>
      <c r="P7" t="s">
        <v>317</v>
      </c>
      <c r="R7" t="s">
        <v>284</v>
      </c>
      <c r="S7" t="s">
        <v>317</v>
      </c>
      <c r="U7" t="s">
        <v>284</v>
      </c>
      <c r="V7" t="s">
        <v>332</v>
      </c>
      <c r="W7" s="29" t="s">
        <v>339</v>
      </c>
    </row>
    <row r="8" spans="3:23">
      <c r="C8" t="s">
        <v>285</v>
      </c>
      <c r="D8" t="s">
        <v>318</v>
      </c>
      <c r="F8" t="s">
        <v>285</v>
      </c>
      <c r="G8" t="s">
        <v>318</v>
      </c>
      <c r="I8" t="s">
        <v>285</v>
      </c>
      <c r="J8" t="s">
        <v>318</v>
      </c>
      <c r="L8" t="s">
        <v>285</v>
      </c>
      <c r="M8" t="s">
        <v>318</v>
      </c>
      <c r="O8" t="s">
        <v>285</v>
      </c>
      <c r="P8" t="s">
        <v>318</v>
      </c>
      <c r="R8" t="s">
        <v>285</v>
      </c>
      <c r="S8" t="s">
        <v>318</v>
      </c>
      <c r="U8" t="s">
        <v>285</v>
      </c>
      <c r="V8" t="s">
        <v>333</v>
      </c>
      <c r="W8" s="29" t="s">
        <v>340</v>
      </c>
    </row>
    <row r="9" spans="3:23">
      <c r="C9" t="s">
        <v>286</v>
      </c>
      <c r="D9" t="s">
        <v>319</v>
      </c>
      <c r="F9" t="s">
        <v>286</v>
      </c>
      <c r="G9" t="s">
        <v>319</v>
      </c>
      <c r="I9" t="s">
        <v>286</v>
      </c>
      <c r="J9" t="s">
        <v>319</v>
      </c>
      <c r="L9" t="s">
        <v>286</v>
      </c>
      <c r="M9" t="s">
        <v>319</v>
      </c>
      <c r="O9" t="s">
        <v>286</v>
      </c>
      <c r="P9" t="s">
        <v>319</v>
      </c>
      <c r="R9" t="s">
        <v>286</v>
      </c>
      <c r="S9" t="s">
        <v>319</v>
      </c>
      <c r="U9" t="s">
        <v>286</v>
      </c>
      <c r="V9" t="s">
        <v>334</v>
      </c>
      <c r="W9" s="29" t="s">
        <v>341</v>
      </c>
    </row>
    <row r="10" spans="3:23">
      <c r="C10" t="s">
        <v>287</v>
      </c>
      <c r="D10" t="s">
        <v>320</v>
      </c>
      <c r="F10" t="s">
        <v>287</v>
      </c>
      <c r="G10" t="s">
        <v>347</v>
      </c>
      <c r="I10" t="s">
        <v>287</v>
      </c>
      <c r="J10" t="s">
        <v>320</v>
      </c>
      <c r="L10" t="s">
        <v>287</v>
      </c>
      <c r="M10" t="s">
        <v>320</v>
      </c>
      <c r="O10" t="s">
        <v>287</v>
      </c>
      <c r="P10" t="s">
        <v>320</v>
      </c>
      <c r="R10" t="s">
        <v>287</v>
      </c>
      <c r="S10" t="s">
        <v>320</v>
      </c>
      <c r="U10" t="s">
        <v>287</v>
      </c>
      <c r="V10" t="s">
        <v>335</v>
      </c>
      <c r="W10" s="30" t="s">
        <v>342</v>
      </c>
    </row>
    <row r="12" spans="3:23">
      <c r="I12" t="s">
        <v>326</v>
      </c>
      <c r="J12" s="40" t="s">
        <v>327</v>
      </c>
      <c r="L12" t="s">
        <v>326</v>
      </c>
      <c r="M12" t="s">
        <v>327</v>
      </c>
      <c r="O12" t="s">
        <v>326</v>
      </c>
      <c r="P12" t="s">
        <v>327</v>
      </c>
    </row>
    <row r="13" spans="3:23">
      <c r="I13" t="s">
        <v>323</v>
      </c>
      <c r="J13" s="31" t="s">
        <v>420</v>
      </c>
      <c r="L13" t="s">
        <v>323</v>
      </c>
      <c r="M13" t="s">
        <v>324</v>
      </c>
      <c r="O13" t="s">
        <v>323</v>
      </c>
      <c r="P13" t="s">
        <v>324</v>
      </c>
    </row>
    <row r="14" spans="3:23">
      <c r="I14" t="s">
        <v>401</v>
      </c>
      <c r="J14" s="41" t="s">
        <v>352</v>
      </c>
    </row>
    <row r="15" spans="3:23">
      <c r="I15" t="s">
        <v>402</v>
      </c>
      <c r="J15" s="39" t="s">
        <v>398</v>
      </c>
    </row>
    <row r="16" spans="3:23">
      <c r="I16" t="s">
        <v>403</v>
      </c>
      <c r="J16" s="42" t="s">
        <v>399</v>
      </c>
    </row>
    <row r="17" spans="9:16">
      <c r="I17" t="s">
        <v>404</v>
      </c>
      <c r="J17" s="39" t="s">
        <v>400</v>
      </c>
      <c r="M17" t="s">
        <v>396</v>
      </c>
      <c r="P17" t="s">
        <v>396</v>
      </c>
    </row>
    <row r="18" spans="9:16">
      <c r="I18" t="s">
        <v>405</v>
      </c>
      <c r="J18" s="41" t="s">
        <v>421</v>
      </c>
      <c r="M18" t="s">
        <v>397</v>
      </c>
      <c r="P18" t="s">
        <v>397</v>
      </c>
    </row>
    <row r="23" spans="9:16">
      <c r="I23" t="s">
        <v>407</v>
      </c>
    </row>
    <row r="24" spans="9:16">
      <c r="I24" t="s">
        <v>408</v>
      </c>
    </row>
    <row r="26" spans="9:16">
      <c r="I26" t="s">
        <v>409</v>
      </c>
    </row>
    <row r="27" spans="9:16">
      <c r="I27" t="s">
        <v>410</v>
      </c>
    </row>
  </sheetData>
  <sortState ref="I21:J30">
    <sortCondition ref="I21:I3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C5" sqref="C5"/>
    </sheetView>
  </sheetViews>
  <sheetFormatPr defaultRowHeight="15"/>
  <cols>
    <col min="3" max="4" width="22.42578125" bestFit="1" customWidth="1"/>
    <col min="7" max="7" width="59.140625" bestFit="1" customWidth="1"/>
    <col min="8" max="8" width="103.140625" bestFit="1" customWidth="1"/>
  </cols>
  <sheetData>
    <row r="1" spans="1:8">
      <c r="A1">
        <v>1</v>
      </c>
      <c r="C1" t="s">
        <v>131</v>
      </c>
      <c r="D1" t="s">
        <v>131</v>
      </c>
      <c r="E1" t="s">
        <v>132</v>
      </c>
      <c r="G1" t="s">
        <v>133</v>
      </c>
      <c r="H1" t="s">
        <v>134</v>
      </c>
    </row>
    <row r="2" spans="1:8">
      <c r="A2">
        <v>2</v>
      </c>
      <c r="H2" t="s">
        <v>135</v>
      </c>
    </row>
    <row r="3" spans="1:8">
      <c r="A3">
        <v>3</v>
      </c>
      <c r="H3" t="s">
        <v>136</v>
      </c>
    </row>
    <row r="4" spans="1:8">
      <c r="A4">
        <v>4</v>
      </c>
      <c r="B4" t="s">
        <v>255</v>
      </c>
      <c r="C4" t="s">
        <v>137</v>
      </c>
      <c r="D4" t="s">
        <v>137</v>
      </c>
      <c r="F4" t="s">
        <v>6</v>
      </c>
      <c r="G4" t="s">
        <v>138</v>
      </c>
      <c r="H4" t="s">
        <v>139</v>
      </c>
    </row>
    <row r="5" spans="1:8">
      <c r="A5">
        <v>5</v>
      </c>
      <c r="B5" t="s">
        <v>255</v>
      </c>
      <c r="C5" t="s">
        <v>140</v>
      </c>
      <c r="D5" t="s">
        <v>140</v>
      </c>
      <c r="E5" t="s">
        <v>141</v>
      </c>
      <c r="F5" t="s">
        <v>142</v>
      </c>
      <c r="G5" t="s">
        <v>143</v>
      </c>
      <c r="H5" t="s">
        <v>144</v>
      </c>
    </row>
    <row r="6" spans="1:8">
      <c r="A6">
        <v>6</v>
      </c>
      <c r="H6" t="s">
        <v>227</v>
      </c>
    </row>
    <row r="7" spans="1:8">
      <c r="A7">
        <v>7</v>
      </c>
      <c r="B7" t="s">
        <v>255</v>
      </c>
      <c r="C7" t="s">
        <v>145</v>
      </c>
      <c r="D7" t="s">
        <v>145</v>
      </c>
      <c r="F7" t="s">
        <v>6</v>
      </c>
      <c r="G7" t="s">
        <v>146</v>
      </c>
      <c r="H7" t="s">
        <v>147</v>
      </c>
    </row>
    <row r="8" spans="1:8">
      <c r="A8">
        <v>8</v>
      </c>
      <c r="H8" t="s">
        <v>228</v>
      </c>
    </row>
    <row r="9" spans="1:8">
      <c r="A9">
        <v>9</v>
      </c>
      <c r="B9" t="s">
        <v>255</v>
      </c>
      <c r="C9" t="s">
        <v>148</v>
      </c>
      <c r="D9" t="s">
        <v>148</v>
      </c>
      <c r="E9" t="s">
        <v>149</v>
      </c>
      <c r="F9" t="s">
        <v>142</v>
      </c>
      <c r="G9" t="s">
        <v>146</v>
      </c>
      <c r="H9" t="s">
        <v>150</v>
      </c>
    </row>
    <row r="10" spans="1:8">
      <c r="A10">
        <v>10</v>
      </c>
      <c r="H10" t="s">
        <v>229</v>
      </c>
    </row>
    <row r="11" spans="1:8">
      <c r="A11">
        <v>11</v>
      </c>
      <c r="B11" t="s">
        <v>255</v>
      </c>
      <c r="C11" t="s">
        <v>151</v>
      </c>
      <c r="D11" t="s">
        <v>151</v>
      </c>
      <c r="E11" t="s">
        <v>149</v>
      </c>
      <c r="F11" t="s">
        <v>7</v>
      </c>
      <c r="G11" t="s">
        <v>230</v>
      </c>
      <c r="H11" t="s">
        <v>152</v>
      </c>
    </row>
    <row r="12" spans="1:8">
      <c r="A12">
        <v>12</v>
      </c>
      <c r="B12" t="s">
        <v>255</v>
      </c>
      <c r="C12" t="s">
        <v>153</v>
      </c>
      <c r="D12" t="s">
        <v>153</v>
      </c>
      <c r="F12" t="s">
        <v>7</v>
      </c>
      <c r="G12" t="s">
        <v>231</v>
      </c>
      <c r="H12" t="s">
        <v>154</v>
      </c>
    </row>
    <row r="13" spans="1:8">
      <c r="A13">
        <v>13</v>
      </c>
      <c r="B13" t="s">
        <v>255</v>
      </c>
      <c r="D13" t="s">
        <v>155</v>
      </c>
      <c r="E13" t="s">
        <v>149</v>
      </c>
      <c r="F13" t="s">
        <v>7</v>
      </c>
      <c r="H13" t="s">
        <v>156</v>
      </c>
    </row>
    <row r="14" spans="1:8">
      <c r="A14">
        <v>14</v>
      </c>
      <c r="D14" t="s">
        <v>157</v>
      </c>
      <c r="G14" t="s">
        <v>14</v>
      </c>
    </row>
    <row r="15" spans="1:8">
      <c r="A15">
        <v>15</v>
      </c>
      <c r="C15" t="s">
        <v>158</v>
      </c>
      <c r="D15" t="s">
        <v>158</v>
      </c>
      <c r="G15" t="s">
        <v>159</v>
      </c>
    </row>
    <row r="16" spans="1:8">
      <c r="A16">
        <v>16</v>
      </c>
      <c r="B16" t="s">
        <v>255</v>
      </c>
      <c r="C16" t="s">
        <v>160</v>
      </c>
      <c r="D16" t="s">
        <v>160</v>
      </c>
      <c r="E16" t="s">
        <v>149</v>
      </c>
      <c r="F16" t="s">
        <v>7</v>
      </c>
      <c r="G16" t="s">
        <v>161</v>
      </c>
      <c r="H16" t="s">
        <v>162</v>
      </c>
    </row>
    <row r="17" spans="1:8">
      <c r="A17">
        <v>17</v>
      </c>
      <c r="B17" t="s">
        <v>255</v>
      </c>
      <c r="C17" t="s">
        <v>163</v>
      </c>
      <c r="D17" t="s">
        <v>163</v>
      </c>
      <c r="E17" t="s">
        <v>149</v>
      </c>
      <c r="F17" t="s">
        <v>6</v>
      </c>
      <c r="G17" t="s">
        <v>232</v>
      </c>
      <c r="H17" t="s">
        <v>164</v>
      </c>
    </row>
    <row r="18" spans="1:8">
      <c r="A18">
        <v>18</v>
      </c>
      <c r="B18" t="s">
        <v>255</v>
      </c>
      <c r="C18" t="s">
        <v>165</v>
      </c>
      <c r="D18" t="s">
        <v>165</v>
      </c>
      <c r="E18" t="s">
        <v>166</v>
      </c>
      <c r="F18" t="s">
        <v>7</v>
      </c>
      <c r="H18" t="s">
        <v>167</v>
      </c>
    </row>
    <row r="19" spans="1:8">
      <c r="A19">
        <v>19</v>
      </c>
      <c r="D19" t="s">
        <v>168</v>
      </c>
      <c r="G19" t="s">
        <v>169</v>
      </c>
    </row>
    <row r="20" spans="1:8">
      <c r="A20">
        <v>20</v>
      </c>
      <c r="D20" t="s">
        <v>170</v>
      </c>
      <c r="G20" t="s">
        <v>146</v>
      </c>
    </row>
    <row r="21" spans="1:8">
      <c r="A21">
        <v>21</v>
      </c>
      <c r="D21" t="s">
        <v>171</v>
      </c>
      <c r="G21" t="s">
        <v>172</v>
      </c>
    </row>
    <row r="22" spans="1:8">
      <c r="A22">
        <v>22</v>
      </c>
      <c r="D22" t="s">
        <v>173</v>
      </c>
      <c r="G22" t="s">
        <v>174</v>
      </c>
    </row>
    <row r="23" spans="1:8">
      <c r="A23">
        <v>23</v>
      </c>
      <c r="D23" t="s">
        <v>175</v>
      </c>
      <c r="G23" t="s">
        <v>176</v>
      </c>
    </row>
    <row r="24" spans="1:8">
      <c r="A24">
        <v>24</v>
      </c>
      <c r="D24" t="s">
        <v>177</v>
      </c>
      <c r="G24" t="s">
        <v>178</v>
      </c>
    </row>
    <row r="25" spans="1:8">
      <c r="A25">
        <v>25</v>
      </c>
      <c r="D25" t="s">
        <v>179</v>
      </c>
      <c r="G25" t="s">
        <v>180</v>
      </c>
    </row>
    <row r="26" spans="1:8">
      <c r="A26">
        <v>26</v>
      </c>
      <c r="D26" t="s">
        <v>181</v>
      </c>
      <c r="G26" t="s">
        <v>182</v>
      </c>
    </row>
    <row r="27" spans="1:8">
      <c r="A27">
        <v>27</v>
      </c>
      <c r="D27" t="s">
        <v>183</v>
      </c>
      <c r="G27" t="s">
        <v>14</v>
      </c>
    </row>
    <row r="28" spans="1:8">
      <c r="A28">
        <v>28</v>
      </c>
      <c r="D28" t="s">
        <v>184</v>
      </c>
      <c r="G28" t="s">
        <v>159</v>
      </c>
    </row>
    <row r="29" spans="1:8">
      <c r="A29">
        <v>29</v>
      </c>
      <c r="B29" t="s">
        <v>255</v>
      </c>
      <c r="C29" t="s">
        <v>185</v>
      </c>
      <c r="D29" t="s">
        <v>185</v>
      </c>
      <c r="E29" t="s">
        <v>132</v>
      </c>
      <c r="F29" t="s">
        <v>7</v>
      </c>
      <c r="G29" t="s">
        <v>146</v>
      </c>
      <c r="H29" t="s">
        <v>186</v>
      </c>
    </row>
    <row r="30" spans="1:8">
      <c r="A30">
        <v>30</v>
      </c>
      <c r="H30" t="s">
        <v>233</v>
      </c>
    </row>
    <row r="31" spans="1:8">
      <c r="A31">
        <v>31</v>
      </c>
      <c r="B31" t="s">
        <v>255</v>
      </c>
      <c r="C31" t="s">
        <v>187</v>
      </c>
      <c r="D31" t="s">
        <v>187</v>
      </c>
      <c r="F31" t="s">
        <v>7</v>
      </c>
      <c r="G31" t="s">
        <v>146</v>
      </c>
      <c r="H31" t="s">
        <v>188</v>
      </c>
    </row>
    <row r="32" spans="1:8">
      <c r="A32">
        <v>32</v>
      </c>
      <c r="H32" t="s">
        <v>234</v>
      </c>
    </row>
    <row r="33" spans="1:8">
      <c r="A33">
        <v>33</v>
      </c>
      <c r="B33" t="s">
        <v>255</v>
      </c>
      <c r="C33" t="s">
        <v>189</v>
      </c>
      <c r="D33" t="s">
        <v>189</v>
      </c>
      <c r="F33" t="s">
        <v>7</v>
      </c>
      <c r="G33" t="s">
        <v>172</v>
      </c>
      <c r="H33" t="s">
        <v>190</v>
      </c>
    </row>
    <row r="34" spans="1:8">
      <c r="A34">
        <v>34</v>
      </c>
      <c r="B34" t="s">
        <v>255</v>
      </c>
      <c r="C34" t="s">
        <v>191</v>
      </c>
      <c r="D34" t="s">
        <v>191</v>
      </c>
      <c r="F34" t="s">
        <v>7</v>
      </c>
      <c r="G34" t="s">
        <v>146</v>
      </c>
      <c r="H34" t="s">
        <v>192</v>
      </c>
    </row>
    <row r="35" spans="1:8">
      <c r="A35">
        <v>35</v>
      </c>
      <c r="H35" t="s">
        <v>235</v>
      </c>
    </row>
    <row r="36" spans="1:8">
      <c r="A36">
        <v>36</v>
      </c>
      <c r="B36" t="s">
        <v>255</v>
      </c>
      <c r="C36" t="s">
        <v>193</v>
      </c>
      <c r="D36" t="s">
        <v>193</v>
      </c>
      <c r="F36" t="s">
        <v>7</v>
      </c>
      <c r="G36" t="s">
        <v>146</v>
      </c>
      <c r="H36" t="s">
        <v>194</v>
      </c>
    </row>
    <row r="37" spans="1:8">
      <c r="A37">
        <v>37</v>
      </c>
      <c r="H37" t="s">
        <v>236</v>
      </c>
    </row>
    <row r="38" spans="1:8">
      <c r="A38">
        <v>38</v>
      </c>
      <c r="B38" t="s">
        <v>255</v>
      </c>
      <c r="C38" t="s">
        <v>195</v>
      </c>
      <c r="D38" t="s">
        <v>195</v>
      </c>
      <c r="F38" t="s">
        <v>7</v>
      </c>
      <c r="G38" t="s">
        <v>237</v>
      </c>
      <c r="H38" t="s">
        <v>196</v>
      </c>
    </row>
    <row r="39" spans="1:8">
      <c r="A39">
        <v>39</v>
      </c>
      <c r="B39" t="s">
        <v>255</v>
      </c>
      <c r="C39" t="s">
        <v>197</v>
      </c>
      <c r="D39" t="s">
        <v>197</v>
      </c>
      <c r="F39" t="s">
        <v>7</v>
      </c>
      <c r="G39" t="s">
        <v>238</v>
      </c>
      <c r="H39" t="s">
        <v>198</v>
      </c>
    </row>
    <row r="40" spans="1:8">
      <c r="A40">
        <v>40</v>
      </c>
      <c r="B40" t="s">
        <v>255</v>
      </c>
      <c r="C40" t="s">
        <v>199</v>
      </c>
      <c r="D40" t="s">
        <v>199</v>
      </c>
      <c r="E40" t="s">
        <v>132</v>
      </c>
      <c r="F40" t="s">
        <v>6</v>
      </c>
      <c r="G40" t="s">
        <v>200</v>
      </c>
      <c r="H40" t="s">
        <v>201</v>
      </c>
    </row>
    <row r="41" spans="1:8">
      <c r="A41">
        <v>41</v>
      </c>
      <c r="H41" t="s">
        <v>202</v>
      </c>
    </row>
    <row r="42" spans="1:8">
      <c r="A42">
        <v>42</v>
      </c>
      <c r="D42" t="s">
        <v>203</v>
      </c>
      <c r="E42" t="s">
        <v>132</v>
      </c>
      <c r="F42" t="s">
        <v>7</v>
      </c>
      <c r="G42" t="s">
        <v>204</v>
      </c>
      <c r="H42" t="s">
        <v>205</v>
      </c>
    </row>
    <row r="43" spans="1:8">
      <c r="A43">
        <v>43</v>
      </c>
      <c r="D43" t="s">
        <v>206</v>
      </c>
      <c r="E43" t="s">
        <v>132</v>
      </c>
      <c r="F43" t="s">
        <v>7</v>
      </c>
      <c r="G43" t="s">
        <v>204</v>
      </c>
      <c r="H43" t="s">
        <v>207</v>
      </c>
    </row>
    <row r="44" spans="1:8">
      <c r="A44">
        <v>44</v>
      </c>
      <c r="D44" t="s">
        <v>208</v>
      </c>
      <c r="F44" t="s">
        <v>6</v>
      </c>
      <c r="G44" t="s">
        <v>146</v>
      </c>
      <c r="H44" t="s">
        <v>209</v>
      </c>
    </row>
    <row r="45" spans="1:8">
      <c r="A45">
        <v>45</v>
      </c>
      <c r="H45" t="s">
        <v>239</v>
      </c>
    </row>
    <row r="46" spans="1:8">
      <c r="A46">
        <v>46</v>
      </c>
      <c r="C46" t="s">
        <v>210</v>
      </c>
      <c r="D46" t="s">
        <v>210</v>
      </c>
      <c r="F46" t="s">
        <v>7</v>
      </c>
      <c r="G46" t="s">
        <v>174</v>
      </c>
      <c r="H46" t="s">
        <v>211</v>
      </c>
    </row>
    <row r="47" spans="1:8">
      <c r="A47">
        <v>47</v>
      </c>
      <c r="C47" t="s">
        <v>212</v>
      </c>
      <c r="D47" t="s">
        <v>212</v>
      </c>
      <c r="F47" t="s">
        <v>7</v>
      </c>
      <c r="G47" t="s">
        <v>172</v>
      </c>
      <c r="H47" t="s">
        <v>213</v>
      </c>
    </row>
    <row r="48" spans="1:8">
      <c r="A48">
        <v>48</v>
      </c>
      <c r="B48" t="s">
        <v>255</v>
      </c>
      <c r="C48" t="s">
        <v>214</v>
      </c>
      <c r="D48" t="s">
        <v>214</v>
      </c>
      <c r="E48" t="s">
        <v>149</v>
      </c>
      <c r="F48" t="s">
        <v>6</v>
      </c>
      <c r="G48" t="s">
        <v>200</v>
      </c>
      <c r="H48" t="s">
        <v>215</v>
      </c>
    </row>
    <row r="49" spans="1:8">
      <c r="A49">
        <v>49</v>
      </c>
      <c r="D49" t="s">
        <v>216</v>
      </c>
      <c r="F49" t="s">
        <v>7</v>
      </c>
      <c r="G49" t="s">
        <v>143</v>
      </c>
      <c r="H49" t="s">
        <v>217</v>
      </c>
    </row>
    <row r="50" spans="1:8">
      <c r="A50">
        <v>50</v>
      </c>
      <c r="H50" t="s">
        <v>240</v>
      </c>
    </row>
    <row r="51" spans="1:8">
      <c r="A51">
        <v>51</v>
      </c>
      <c r="D51" t="s">
        <v>218</v>
      </c>
      <c r="F51" t="s">
        <v>142</v>
      </c>
      <c r="G51" t="s">
        <v>241</v>
      </c>
      <c r="H51" t="s">
        <v>219</v>
      </c>
    </row>
    <row r="52" spans="1:8">
      <c r="A52">
        <v>52</v>
      </c>
      <c r="B52" t="s">
        <v>255</v>
      </c>
      <c r="C52" t="s">
        <v>220</v>
      </c>
      <c r="D52" t="s">
        <v>220</v>
      </c>
      <c r="E52" t="s">
        <v>149</v>
      </c>
      <c r="F52" t="s">
        <v>6</v>
      </c>
      <c r="G52" t="s">
        <v>200</v>
      </c>
      <c r="H52" t="s">
        <v>221</v>
      </c>
    </row>
    <row r="53" spans="1:8">
      <c r="A53">
        <v>53</v>
      </c>
      <c r="C53" t="s">
        <v>148</v>
      </c>
      <c r="D53" t="s">
        <v>148</v>
      </c>
      <c r="E53" t="s">
        <v>149</v>
      </c>
      <c r="F53" t="s">
        <v>142</v>
      </c>
      <c r="G53" t="s">
        <v>146</v>
      </c>
      <c r="H53" t="s">
        <v>222</v>
      </c>
    </row>
    <row r="54" spans="1:8">
      <c r="A54">
        <v>54</v>
      </c>
      <c r="H54" t="s">
        <v>229</v>
      </c>
    </row>
    <row r="55" spans="1:8">
      <c r="A55">
        <v>55</v>
      </c>
      <c r="C55" t="s">
        <v>165</v>
      </c>
      <c r="D55" t="s">
        <v>165</v>
      </c>
      <c r="E55" t="s">
        <v>149</v>
      </c>
      <c r="F55" t="s">
        <v>7</v>
      </c>
      <c r="H55" t="s">
        <v>223</v>
      </c>
    </row>
    <row r="56" spans="1:8">
      <c r="A56">
        <v>56</v>
      </c>
      <c r="D56" t="s">
        <v>168</v>
      </c>
      <c r="G56" t="s">
        <v>169</v>
      </c>
    </row>
    <row r="57" spans="1:8">
      <c r="A57">
        <v>57</v>
      </c>
      <c r="D57" t="s">
        <v>170</v>
      </c>
      <c r="G57" t="s">
        <v>146</v>
      </c>
    </row>
    <row r="58" spans="1:8">
      <c r="A58">
        <v>58</v>
      </c>
      <c r="D58" t="s">
        <v>171</v>
      </c>
      <c r="G58" t="s">
        <v>172</v>
      </c>
    </row>
    <row r="59" spans="1:8">
      <c r="A59">
        <v>59</v>
      </c>
      <c r="D59" t="s">
        <v>173</v>
      </c>
      <c r="G59" t="s">
        <v>174</v>
      </c>
    </row>
    <row r="60" spans="1:8">
      <c r="A60">
        <v>60</v>
      </c>
      <c r="D60" t="s">
        <v>175</v>
      </c>
      <c r="G60" t="s">
        <v>176</v>
      </c>
    </row>
    <row r="61" spans="1:8">
      <c r="A61">
        <v>61</v>
      </c>
      <c r="D61" t="s">
        <v>177</v>
      </c>
      <c r="G61" t="s">
        <v>178</v>
      </c>
    </row>
    <row r="62" spans="1:8">
      <c r="A62">
        <v>62</v>
      </c>
      <c r="D62" t="s">
        <v>179</v>
      </c>
      <c r="G62" t="s">
        <v>180</v>
      </c>
    </row>
    <row r="63" spans="1:8">
      <c r="A63">
        <v>63</v>
      </c>
      <c r="D63" t="s">
        <v>181</v>
      </c>
      <c r="G63" t="s">
        <v>182</v>
      </c>
    </row>
    <row r="64" spans="1:8">
      <c r="A64">
        <v>64</v>
      </c>
      <c r="D64" t="s">
        <v>183</v>
      </c>
      <c r="G64" t="s">
        <v>14</v>
      </c>
    </row>
    <row r="65" spans="1:8">
      <c r="A65">
        <v>65</v>
      </c>
      <c r="D65" t="s">
        <v>184</v>
      </c>
      <c r="G65" t="s">
        <v>159</v>
      </c>
    </row>
    <row r="66" spans="1:8">
      <c r="A66">
        <v>66</v>
      </c>
      <c r="C66" t="s">
        <v>185</v>
      </c>
      <c r="D66" t="s">
        <v>185</v>
      </c>
      <c r="E66" t="s">
        <v>132</v>
      </c>
      <c r="F66" t="s">
        <v>7</v>
      </c>
      <c r="G66" t="s">
        <v>146</v>
      </c>
      <c r="H66" t="s">
        <v>224</v>
      </c>
    </row>
    <row r="67" spans="1:8">
      <c r="A67">
        <v>67</v>
      </c>
      <c r="H67" t="s">
        <v>233</v>
      </c>
    </row>
    <row r="68" spans="1:8">
      <c r="A68">
        <v>68</v>
      </c>
      <c r="C68" t="s">
        <v>187</v>
      </c>
      <c r="D68" t="s">
        <v>187</v>
      </c>
      <c r="F68" t="s">
        <v>7</v>
      </c>
      <c r="G68" t="s">
        <v>146</v>
      </c>
      <c r="H68" t="s">
        <v>188</v>
      </c>
    </row>
    <row r="69" spans="1:8">
      <c r="A69">
        <v>69</v>
      </c>
      <c r="H69" t="s">
        <v>234</v>
      </c>
    </row>
    <row r="70" spans="1:8">
      <c r="A70">
        <v>70</v>
      </c>
      <c r="C70" t="s">
        <v>199</v>
      </c>
      <c r="D70" t="s">
        <v>199</v>
      </c>
      <c r="F70" t="s">
        <v>6</v>
      </c>
      <c r="G70" t="s">
        <v>225</v>
      </c>
      <c r="H70" t="s">
        <v>226</v>
      </c>
    </row>
  </sheetData>
  <autoFilter ref="A1:H70">
    <sortState ref="A2:H70">
      <sortCondition ref="A1:A70"/>
    </sortState>
  </autoFilter>
  <sortState ref="L1:M28">
    <sortCondition ref="L1:L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30" zoomScaleNormal="130" workbookViewId="0">
      <selection activeCell="D11" sqref="D11"/>
    </sheetView>
  </sheetViews>
  <sheetFormatPr defaultRowHeight="15"/>
  <cols>
    <col min="1" max="2" width="13.85546875" customWidth="1"/>
    <col min="3" max="3" width="20" bestFit="1" customWidth="1"/>
    <col min="4" max="4" width="114" bestFit="1" customWidth="1"/>
    <col min="5" max="5" width="35" customWidth="1"/>
  </cols>
  <sheetData>
    <row r="1" spans="1:5">
      <c r="A1" s="19" t="s">
        <v>29</v>
      </c>
      <c r="B1" s="19" t="s">
        <v>30</v>
      </c>
      <c r="C1" s="19" t="s">
        <v>31</v>
      </c>
      <c r="D1" s="19" t="s">
        <v>32</v>
      </c>
      <c r="E1" s="19"/>
    </row>
    <row r="2" spans="1:5">
      <c r="A2" t="s">
        <v>23</v>
      </c>
      <c r="B2" t="s">
        <v>27</v>
      </c>
      <c r="C2" t="s">
        <v>22</v>
      </c>
      <c r="D2" s="18" t="s">
        <v>21</v>
      </c>
    </row>
    <row r="3" spans="1:5">
      <c r="A3" t="s">
        <v>23</v>
      </c>
      <c r="B3" t="s">
        <v>27</v>
      </c>
      <c r="C3" t="s">
        <v>24</v>
      </c>
      <c r="D3" s="18" t="s">
        <v>25</v>
      </c>
    </row>
    <row r="4" spans="1:5">
      <c r="A4" t="s">
        <v>23</v>
      </c>
      <c r="B4" t="s">
        <v>27</v>
      </c>
      <c r="C4" t="s">
        <v>24</v>
      </c>
      <c r="D4" s="18" t="s">
        <v>26</v>
      </c>
    </row>
    <row r="5" spans="1:5" ht="24">
      <c r="A5" t="s">
        <v>23</v>
      </c>
      <c r="B5" t="s">
        <v>28</v>
      </c>
      <c r="C5" t="s">
        <v>27</v>
      </c>
      <c r="D5" s="18" t="s">
        <v>33</v>
      </c>
    </row>
    <row r="6" spans="1:5">
      <c r="A6" t="s">
        <v>23</v>
      </c>
      <c r="B6" t="s">
        <v>28</v>
      </c>
      <c r="C6" t="s">
        <v>27</v>
      </c>
      <c r="D6" s="18" t="s">
        <v>34</v>
      </c>
    </row>
    <row r="7" spans="1:5">
      <c r="A7" t="s">
        <v>36</v>
      </c>
      <c r="B7" t="s">
        <v>27</v>
      </c>
      <c r="C7" t="s">
        <v>27</v>
      </c>
      <c r="D7" s="18" t="s">
        <v>35</v>
      </c>
    </row>
    <row r="8" spans="1:5">
      <c r="A8" t="s">
        <v>36</v>
      </c>
      <c r="B8" t="s">
        <v>27</v>
      </c>
      <c r="C8" t="s">
        <v>38</v>
      </c>
      <c r="D8" s="18" t="s">
        <v>37</v>
      </c>
    </row>
    <row r="9" spans="1:5">
      <c r="A9" t="s">
        <v>36</v>
      </c>
      <c r="B9" t="s">
        <v>28</v>
      </c>
      <c r="C9" t="s">
        <v>28</v>
      </c>
      <c r="D9" s="18" t="s">
        <v>39</v>
      </c>
    </row>
    <row r="10" spans="1:5">
      <c r="A10" t="s">
        <v>41</v>
      </c>
      <c r="B10" t="s">
        <v>24</v>
      </c>
      <c r="C10" t="s">
        <v>22</v>
      </c>
      <c r="D10" s="20" t="s">
        <v>40</v>
      </c>
    </row>
    <row r="11" spans="1:5" ht="45">
      <c r="A11" t="s">
        <v>260</v>
      </c>
      <c r="C11" t="s">
        <v>22</v>
      </c>
      <c r="D11" s="26" t="s">
        <v>257</v>
      </c>
      <c r="E11" s="13" t="s">
        <v>370</v>
      </c>
    </row>
    <row r="12" spans="1:5">
      <c r="A12" t="s">
        <v>260</v>
      </c>
      <c r="C12" t="s">
        <v>258</v>
      </c>
      <c r="D12" s="26" t="s">
        <v>259</v>
      </c>
      <c r="E12" t="s">
        <v>261</v>
      </c>
    </row>
    <row r="13" spans="1:5" ht="30">
      <c r="A13" t="s">
        <v>36</v>
      </c>
      <c r="B13" t="s">
        <v>263</v>
      </c>
      <c r="C13" t="s">
        <v>264</v>
      </c>
      <c r="D13" s="1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main</vt:lpstr>
      <vt:lpstr>new</vt:lpstr>
      <vt:lpstr>sct</vt:lpstr>
      <vt:lpstr>xform</vt:lpstr>
      <vt:lpstr>openEHR</vt:lpstr>
      <vt:lpstr>fhir</vt:lpstr>
      <vt:lpstr>definitions</vt:lpstr>
      <vt:lpstr>main!documentationSection</vt:lpstr>
    </vt:vector>
  </TitlesOfParts>
  <Company>Intermountain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Matney</dc:creator>
  <cp:lastModifiedBy>Jay Lyle</cp:lastModifiedBy>
  <dcterms:created xsi:type="dcterms:W3CDTF">2016-05-26T19:39:19Z</dcterms:created>
  <dcterms:modified xsi:type="dcterms:W3CDTF">2016-08-12T18:16:28Z</dcterms:modified>
</cp:coreProperties>
</file>