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210" windowWidth="9570" windowHeight="6240" activeTab="1"/>
  </bookViews>
  <sheets>
    <sheet name="1-Respondents" sheetId="1" r:id="rId1"/>
    <sheet name="2-CDS System Info" sheetId="2" r:id="rId2"/>
    <sheet name="3-CDS Data Needs" sheetId="3" r:id="rId3"/>
    <sheet name="4-Additional Info" sheetId="4" r:id="rId4"/>
    <sheet name="5-Data Edits" sheetId="5" r:id="rId5"/>
    <sheet name="6-Misc" sheetId="6" r:id="rId6"/>
  </sheets>
  <definedNames/>
  <calcPr fullCalcOnLoad="1"/>
</workbook>
</file>

<file path=xl/comments3.xml><?xml version="1.0" encoding="utf-8"?>
<comments xmlns="http://schemas.openxmlformats.org/spreadsheetml/2006/main">
  <authors>
    <author>Kensaku Kawamoto</author>
  </authors>
  <commentList>
    <comment ref="AA31" authorId="0">
      <text>
        <r>
          <rPr>
            <b/>
            <sz val="8"/>
            <rFont val="Tahoma"/>
            <family val="2"/>
          </rPr>
          <t>Kensaku Kawamoto:</t>
        </r>
        <r>
          <rPr>
            <sz val="8"/>
            <rFont val="Tahoma"/>
            <family val="2"/>
          </rPr>
          <t xml:space="preserve">
huserv:
 VALUE_ID VALUE_DESC VALID_IN_MED_INVENTORY_CODE VALID_IN_MED_PLAN_CODE
1 Add New Script N Y
2 Sign N Y
3 Delete Plan Script N Y
4 Modify Plan Script N Y
6 Add New Renewal N Y
9 Remove Signed Script - ERROR N Y
20 Continue N Y
21 Discontinue N Y
22 Resume N Y
23 Take N Y
24 No Action - DEFAULT N Y
25 Suspend N Y
41 Unsign N Y
42 Add New Non-Prescription N Y
43 Renew Non-Prescription N Y
10 Current Y N
11 Completed Y N
12 Discontinued Y N
13 Not Taken Y N
14 Unknown Y N
15 Not Verified - DEFAULT Y N
16 Backloaded (Added) Y N
17 Backloaded (Modified) Y N
18 Error - Inventory Y N
31 Add New Inventory Item Y N
32 Modify Inventory Item Y N
33 Delete Inventory Item Y N
34 Reactivated Y N
50 Suspended Y N
51 Resumed Y N
7 Pass To Provider N N
8 Pass To Assistant N N
40 Reprint N N
101 Acknowledge Interaction N N
102 Cancel Interaction Acknowledgement N N
103 Suppress Interaction Acknowledgement N N
111 Prescribe Preferred Alternative N N
112 Cancel Preferred Alternative N N
113 Override Preferred Alternative N N
114 Select Preferred Alternative N N
115 Cancel Select Preferred Alternative N N
116 Change Preferred Alternative N N
117 Prescribe Preferred Alternative Incomplete N N
118 Override Preferred Alternative Incomplete N N</t>
        </r>
      </text>
    </comment>
  </commentList>
</comments>
</file>

<file path=xl/sharedStrings.xml><?xml version="1.0" encoding="utf-8"?>
<sst xmlns="http://schemas.openxmlformats.org/spreadsheetml/2006/main" count="5727" uniqueCount="2079">
  <si>
    <t>&gt; #13 (Medical-Objecs): While information is available and used it is generally used outside the reasoning process. In some ways it is a potential parameter to a reasoning process rather than a core VMR function. Including an Associated Providers class would provide for this information. The ability to dynamically add templated information (ie dynamic class) would allow for this.
&gt; #20 (PSYCKES): For outpatients, this is inferred from Medicaid claims history</t>
  </si>
  <si>
    <t>&gt; Custom
&gt; Nebrsaka Health Professions Tracking Service
&gt; Provider name
&gt; Main Line Health staff directory
&gt; Internal code set
&gt; Specialty of an MD; internal terminology used
&gt; Proprietary: Health Data Dictionary</t>
  </si>
  <si>
    <t>Status (Active or Inactive), Priority (Acute or Chronic)</t>
  </si>
  <si>
    <t>&gt; #5 (ASTEC): We absolutly need 'negation indicator'. At this stage, is it not clear for us if this indicator should be a particular value for "Problem Modifier" or for "Problem Status" or a sort of flag like "HL7 v 3 negation indicator". Maybe the "Problem Modifier" could serve to express additional information than only the negation
&gt; #13 (Medical-Objects): Needed for eg family History to say Relative does not have a disease. Can be done with eg SNOMED-CT as part of terminology but other terminologies usually don't support post co-ordination</t>
  </si>
  <si>
    <t>&gt; SNOMED CT (260385009 - Negative)
&gt; SNOMED CT, V3 model
&gt; Status (Active or Inactive), Priority (Acute or Chronic)
&gt; Nebraska Problem Lexicon
&gt; Proprietary: Health Data Dictionary</t>
  </si>
  <si>
    <t>&gt; #5 (ASTEC): This information is usefull for the CDS but it could be infered from other more specific problems. Honestly if this information would be present in the vMR then our CDS could use it directly (without need of inference of other data).
&gt; #6 (HealthFlow): vMR should have more generic mechanism for ValueSets - none hardcoded to the model</t>
  </si>
  <si>
    <t>&gt; Local codes
&gt; ICD9 disease types
&gt; Medi-Span Medical Condition Code; can be mapped to ICD-9-CM and SNOMED CT
&gt; Nebraska Problem Lexicon</t>
  </si>
  <si>
    <t>&gt; #5 (ASTEC): An observation method is sometime required for clinical trials eligibility (eg patient must have a "Biopsy-proven prostate cancer" , "squamous cell carcinoma of the penis proven by histological exam",...).</t>
  </si>
  <si>
    <t>&gt; RxNorm
&gt; First DataBank drug classifications
&gt; First Data Bank Therapeutic Category codes
&gt; NDF-RT
&gt; Multum classes
&gt; RxNorm
&gt; Proprietary: Health Data Dictionary
&gt; AHFS's Therapeutic Classification System Code; Medi-Span's Generic Product Identifier (GPI) code, values can be mapped to RxNorm
&gt; both standard classification hierarchies (e.g. AHFS, TCGPI), and locally developed ones</t>
  </si>
  <si>
    <t>&gt; SNOMED CT (subset defined by the CCD standard -MedicationStatusCode)
&gt; Local codes
&gt; Proprietary: Health Data Dictionary, Siemens Soarian
&gt; HITSP C154 Vocabulary</t>
  </si>
  <si>
    <t>&gt; #7 (VistA): Determined via date range when patient had the drug
&gt; #11 (Eclipsys): Has start/stop dates and status flag. Almost never used in practice.
&gt; Multiple: Inferred from coverage time interval.</t>
  </si>
  <si>
    <t>Not sure what you mean by procedure. E.g., colonoscopy?
[yes]</t>
  </si>
  <si>
    <t>&gt; ActStatus (subset defined by the CCD standard - ProcedureStatusCode)
&gt; Proprietary: Siemens Soarian order status field, Health Data Dictionary
&gt; HITSP C154 Vocabulary</t>
  </si>
  <si>
    <t>&gt; vendor-specific code sets --&gt; could probably be mapped to LOINC and SNOMED CT
&gt; Local (e.g., operative note)
&gt; Main Line Health code</t>
  </si>
  <si>
    <t>&gt; NDF-RT
&gt; Drug ingredients, food
&gt; Internal codes
&gt; Multum
&gt; Medi-Span's allergy code sets of KDC and PAR Class
&gt; First DataBank
&gt; Proprietary: Health Data Dictionary
&gt; HITSP C154 Vocabulary</t>
  </si>
  <si>
    <t>&gt; SNOMED CT (subset defined by the CCD standard - AlertStatusCode)
&gt; Internal codes
&gt; Proprietary: Health Data Dictionary
&gt; HITSP C154 Vocabulary</t>
  </si>
  <si>
    <t>&gt; ActStatus (subset defined by the CCD standard - TestStatusCode)</t>
  </si>
  <si>
    <t>&gt; Eclipsys internal code</t>
  </si>
  <si>
    <t>&gt; Eclipsys internal code
&gt; vendor-specific code sets --&gt; could probably be mapped to LOINC and SNOMED CT</t>
  </si>
  <si>
    <t>Med. Assistant vs. physician. Case manager</t>
  </si>
  <si>
    <t>&gt; PAT from HL7 v3 RoleClass code system [2.16.840.1.113883.5.110]; PROV from HL7 v3 RoleClass code system [2.16.840.1.113883.5.110]; NUCC Provider Codes [2.16.840.1.113883.1.11.19465]
&gt; "Role" in our system - Main Line Health specfiic Role definitions, in Siemens data structure. 
&gt; Internal code set (e.g, Med. Assistant, physician, Case manager)
&gt; Any user class defined in the VHA Authorization Subscription Package, there can be hundreds of these.
&gt; Eclipsys internal identifier
&gt; Proprietary: Health Data Dictionary</t>
  </si>
  <si>
    <t>&gt; #18 (UNMC): Perinatal system linkage with NICU system</t>
  </si>
  <si>
    <t xml:space="preserve">&gt; Code system: Tags for the Identification of Languages  [2.16.840.1.113883.6.121] (IETF3066)
&gt; Proprietary: Health Data Dictionary
&gt; We use 19 local codes now, but expect to switch to HL7 Language Ability + ISO 639-2
</t>
  </si>
  <si>
    <t>&gt; Code system: Tags for the Identification of Languages  [2.16.840.1.113883.6.121] (IETF3066)
&gt; English, Spanish
&gt; Eclipsys proprietary
&gt; We use 19 local codes now, but expect to switch to HL7 Language Ability + ISO 639-2
&gt; HITSP C154 Vocabulary</t>
  </si>
  <si>
    <t>What is the difference between this and the user type?
[e.g., MD is getting educational material for patient.  In this case, CDS system user will be different from CDS information recipient]</t>
  </si>
  <si>
    <t>&gt; ActCode [2.16.840.1.113883.5.4] code system from HL7 v3; valid values limited to ActTaskCode   [2.16.840.1.113883.1.11.19846] value set 
&gt; internal translated into Infobutton API</t>
  </si>
  <si>
    <t xml:space="preserve">&gt; PAT from HL7 v3 RoleClass code system [2.16.840.1.113883.5.110]; PROV from HL7 v3 RoleClass code system [2.16.840.1.113883.5.110]; NUCC Provider Codes [2.16.840.1.113883.1.11.19465]
&gt; "Role" in our system - Main Line Health specfiic Role definitions, in Siemens data structure. 
&gt; HITSP C154 Vocabulary
</t>
  </si>
  <si>
    <t>&gt; #1 (Duke): This translation of CDS inferences (e.g., that a patient should have a particular medical intervention) into different languages is treated as a communication issue and is handled outside of the core CDS engine within a spearate message management system, but this could also be considered part of a larger CDS system.
&gt; #18 (UNMC): We collect prefered language. Used for discharge instructions</t>
  </si>
  <si>
    <t>We answered No but it could be Yes. Because this knowledge is needed by CDS but we are not sure if the vMR should provide it or this is the role of the CDS to deduce it. This data element is near the scope of "Problem classes", "Allergen classes", and so on… Is it not the role of a CDS to determine this sort of information by inference from patient data and additional knowledge source (terminology/ontology, internal rules,…) ?
[Agree, this is in a grey zone]</t>
  </si>
  <si>
    <t>&gt; Custom
&gt; Eclipsys internal codes
&gt; Health Data Dictionary</t>
  </si>
  <si>
    <t>&gt; Custom
&gt; Locally defined taxonomy
&gt; internal, mostly hardcoded in the module, we have advanced layer where we can control value sets, but not utilized today, hopefully soon
&gt; Internal codes, uses ICD9
&gt; Health Data Dictionary
&gt; Medi-Span Medical Condition Code; can be mapped to ICD-9-CM and SNOMED CT
&gt; SNOMED CT</t>
  </si>
  <si>
    <t>&gt; #5 (ASTEC): We answered No but it could be Yes. Because this knowledge is needed by CDS but we are not sure if the vMR should provide it or this is the role of the CDS to deduce it. This data element is near the scope of "Problem classes", "Allergen classes", and so on… Is it not the role of a CDS to determine this sort of information by inference from patient data and additional knowledge source (terminology/ontology, internal rules,…) ?
&gt; #7 (VistA): "Reminder taxonomies" provide a convenient way to group ICD and CPT codes; for example VA-DIABETES contains all ICD diagnosis codes for diabetes and a reminder definition can use it to find diabetic patients.  Also, "Reminder Terms" provides a way to work around the problem of non-standardized data by allowing for non-standard terms to be mapped to a concept.
&gt; #20 (PSYCKES): We're installing an Enterprise Terminology Server to support such cross-terminiology mappings, esp. for problems and diagnoses</t>
  </si>
  <si>
    <t>&gt; #20 (PSYCKES): For Medication Segments, we always computer mg/day so that we can compute total daily dose (e.g. if Tylenol is included in several fomulations).  We also compute Chlorpromazine equivalents for antipsychotics so that we can determine whether the combined dosing from a regimen of 2 or more antipsychotics falls into the recommended dosing range.</t>
  </si>
  <si>
    <t xml:space="preserve">&gt; Terms come from local Order Catalogue; no mapping to standards; some use of specific drugs (hypoglycemic agents)
&gt; PO, IV, IM, Depot (means long-acting)
&gt; We have &gt; 900 unique values across our hospitals.   These are parsed into information about number of dispensings per day, pills or mg per dispensing, nursing shift, and prn status or indication.  For depot medications, dosing is often q N week (e.g. q1week, q2week, q3week, q4week)
&gt; Medication Frequency adopted from the eMS BC standard (which in turn was from Alberta's Pharmacy Information Network)
&gt; Medi-Span's Drug Order Frequency code and units
&gt; Proprietary </t>
  </si>
  <si>
    <t>&gt; #2 (Soarian): mostly inpatient med orders - and looking for "currently active orders" - which is in a way an interval, but only "current".
&gt; #11 (Eclipsys): has start and end dates of home meds (though not typically entered) as well as history of doses given of inpatient meds
&gt; #18 (UNMC): This is calculated from begin and end dates. It is possible for a prescription. Requirement being put in place to require duration for inpatient medication prescriptions as either numner of doses or number of days.
&gt; #20 (PSYCKES): We create concepts of: (a) Medication Trial - a period of time during which a patient is on a clinically meaningful dose of a medication - allowing for brief gaps in coverage, (b) Medication segment - periods of time during which patient is receiving a steady dosage of X mg/day of a medication, (c) Medication Regimen - periods of time during which patient is receiving a medication trial of one or more drugs for a single clinical indication (e.g. to monitor type and duration of polypharmacy and any cross-tapers as those regimens are changed).</t>
  </si>
  <si>
    <t>&gt; #18 (UNMC): All records are encounter based for inpatient. Out patient prescriptions are not necessary tied to an encounter</t>
  </si>
  <si>
    <t>&gt; local coding with support for referencing external code set.
&gt; Ad hoc, internally defined string
&gt; Proprietary - Health Data Dictionary</t>
  </si>
  <si>
    <t>&gt; #18 (UNMC): Recorded as an observation as nursing documentation.</t>
  </si>
  <si>
    <t>&gt; #18 (UNMC): If a prescription for a medical device is recorded in the prescription module then it would be available. If ordered, order could be retrieved but not if provided during a consult.</t>
  </si>
  <si>
    <t>&gt; Completed, Pending, Missed
&gt; Completed, Pending
&gt; Scheduled/Kept, Inpatient, No-show, Rescheduled, Cancelled by Patient, Rescheduled, Cancelled by Clinic, No Action Taken 
&gt; Completed, Pending, Missed, Canceled by the institution, Canceled by patients (and re-scheduled or not)
&gt; local coding with support for referencing external code set.
&gt; Internal structured list
&gt; Proprietary - Soarian, Eclipsys, Health Data Dictionary</t>
  </si>
  <si>
    <t>&gt; Inpatient, ED, outpatient, several other; SNOMED CT in some cases  --&gt; could all be mapped to SNOMED CT
&gt; HL7 v3, subset of ActCode code system [2.16.840.1.113883.5.4] - http://www.hl7.org/v3ballot2010jan/html/infrastructure/vocabulary/ActCode.htm#_ActEncounterCode
&gt; local coding with support for referencing external code set.
&gt; Internal structured list
&gt; Risk clinic, mammography center, breast clinic - internal codes
&gt; Many local categorizations of type of mental health program and service
&gt; oncology clinic location (for practices with multiple locations) in XML;  Visit Notes include hospital location as text; SNOMED CT in some cases  --&gt; could all be mapped to SNOMED CT
&gt; Proprietary - Soarian, Eclipsys, Health Data Dictionary</t>
  </si>
  <si>
    <t>&gt; HL7 v3, subset of ActCode code system [2.16.840.1.113883.5.4] - http://www.hl7.org/v3ballot2010jan/html/infrastructure/vocabulary/ActCode.htm#_ActEncounterCode
&gt; Local codes
&gt; Clinic name and address
&gt; Statewide master provider index
&gt; Proprietary - Soarian, Eclipsys, Health Data Dictionary</t>
  </si>
  <si>
    <t>&gt; HIPAA Provider Taxonomy --&gt; could probably use SNOMED CT
&gt; local coding with support for referencing external code set.
&gt; Proprietary - Soarian, Eclipsys, Health Data Dictionary
&gt; Local provider taxonomy based upon types of licensed services; will also map to NPI taxonomy
&gt; HITSP C154 Vocabulary</t>
  </si>
  <si>
    <t>&gt; RTF, Plain text, custom HTML output
&gt; Word documents</t>
  </si>
  <si>
    <t>&gt; CPT, SNOMED CT
&gt; SNOMED CT
&gt; SNOMED CT, LOINC
&gt; CPT and MECCA
&gt; CPT
&gt; CPT, ICD OPERATION/PROCEDURE (ICD is used only for inpatients)
&gt; BCCDC: BC Vaccination Codes, LOINC
&gt; Medi-Span Medical Condition Code includes some procedure content; can be mapped to ICD-9-CM and SNOMED CT
&gt; local coding with support for referencing external code set.
&gt; Biopsy, oopherectomy, mastectomy - internal codes maps to CPT codes.
&gt; CPT, and Medicaid Service codes
&gt; Proprietary - Eclipsys, Health Data Dictionary
&gt; HITSP C154 Vocabulary</t>
  </si>
  <si>
    <t>&gt; SNOMED CT
&gt; local coding with support for referencing external code set.
&gt; free text
&gt; Breast, ovary - internal code
&gt; Proprietary - Eclipsys, Health Data Dictionary
&gt; HITSP C154 Vocabulary</t>
  </si>
  <si>
    <t>&gt; CPT, SNOMED CT
&gt; #4 (Partners): SNOMED CT (260385009 - negative)
&gt; CPT codes not used in Canada, but ICD and LOINC codes used.
&gt; CPT
&gt; local coding with support for referencing external code set.
&gt; free text
&gt; Proprietary - Eclipsys, Health Data Dictionary
&gt; HITSP C154 Vocabulary</t>
  </si>
  <si>
    <t>&gt; #19 (Hughes riskApps): associate with age of patient</t>
  </si>
  <si>
    <t>&gt; #11 (Eclipsys): has structured and free-text options for notes
&gt; #18 (UNMC): Structured data being recorded for an increasing number of procedrues in place of dicated Op-note</t>
  </si>
  <si>
    <t>&gt; RTF, Plain text, custom HTML output
&gt; Free text</t>
  </si>
  <si>
    <t>&gt; Main Line service code, or First Data Bank medication code, or NDC code, or First Data Bank therapeutic category code
&gt; Includes drug ingredients, drug classes
&gt; local coding with support for referencing external code set.
&gt; Medication and Food - must map to Multum medications and foods
&gt; HL7: Allergy Type
&gt; HL7 V2 Codes
&gt; MERP (http://www.nccmerp.org/)
&gt; Related to disease or current illness;  related to investigational product; related to standard of care treatment agent; related to both investigational product and standard of care treatment agent; and relationship unknown.
&gt; Proprietary - Eclipsys, Health Data Dictionary
&gt; HITSP C154 Vocabulary</t>
  </si>
  <si>
    <t>&gt; Mulitple sources: Causative agent type inferred from causative agent code
&gt; #20 (PSYCKES): We have locally developed and run incident management system, NIMRS (http://www.omh.state.ny.us/omhweb/nimrs/) which collects all data about any adverse event (e.g. drug, assault, fall), causes, who was involved, and follow-up</t>
  </si>
  <si>
    <t>&gt; #18 (UNMC): Only medications are encoded</t>
  </si>
  <si>
    <t>&gt; SNOMED CT, First DataBank code sets
&gt; SNOMED-CT
&gt; SNOMED CT, RxNorm
&gt; Medi-Span's allergy code sets of KDC and PAR Class; Medi-Span Medical Condition Code includes symptom and adverse effect concepts and can be mapped to ICD-9-CM and SNOMED CT
&gt; First DataBank code sets
&gt; RxNorm (medications) or NDF-RT (medication classes)
&gt; MERP (http://www.nccmerp.org/)
&gt; local coding with support for referencing external code set.
&gt; Local codes, map to Multum codes
&gt; Free text
&gt; Proprietary - Soarian, Eclipsys, Health Data Dictionary
&gt; HITSP C154 Vocabulary</t>
  </si>
  <si>
    <t>&gt; #18 (UNMC): Reaction code determines severity.</t>
  </si>
  <si>
    <t>&gt; #18 (UNMC): recorded as historic data in most cases. If observed it would be entered as a problem on the problem list</t>
  </si>
  <si>
    <t>&gt; SNOMED CT, First DataBank code sets
&gt; Medi-Span Medical Condition Code; can be mapped to ICD-9-CM and SNOMED CT
&gt; HL7 V2 Table 207
&gt; First DataBank code sets
&gt; MERP (http://www.nccmerp.org/)
&gt; local coding with support for referencing external code set.
&gt; Internal structured list
&gt; Proprietary - Soarian, Eclipsys, Health Data Dictionary
&gt; HITSP C154 Vocabulary</t>
  </si>
  <si>
    <t>&gt; SNOMED CT, First DataBank code sets
&gt; Medi-Span Medical Condition Code; can be mapped to ICD-9-CM and SNOMED CT
&gt; HL7 V2 Table 206
&gt; local coding with support for referencing external code set.
&gt; First DataBank
&gt; MERP (http://www.nccmerp.org/)
&gt; Proprietary - Soarian, Eclipsys, Health Data Dictionary
&gt; Internal structured list
&gt; HL7 Allergy Severity
&gt; HITSP C154 Vocabulary</t>
  </si>
  <si>
    <t>&gt; HITSP C154 Vocabulary
&gt; MERP (http://www.nccmerp.org/)</t>
  </si>
  <si>
    <t>&gt; Chemistry/Hematology, Microbiology, Pathology, etc. --&gt; could be mapped to SNOMED CT
&gt; Internal terminology
&gt; Medical Entities Dictionary (MED)
&gt; LOINC
&gt; Genetic tests
&gt; Cerner local classification
&gt; HL7 V2 Table 74
&gt; Proprietary - Health Data Dictionary
&gt; HITSP C154 Vocabulary</t>
  </si>
  <si>
    <t>&gt; ActStatus (subset defined by the CCD standard - TestStatusCode)
&gt; HL7 mood code
&gt; HL7 V2 ORC Status
&gt; Internal terminology, Internal structured list
&gt; Completed, pending
&gt; Proprietary - Soarian, Eclipsys, Health Data Dictionary
&gt; HITSP C154 Vocabulary</t>
  </si>
  <si>
    <t>&gt; #5 (ASTEC): Tests transmitted to the CDS are supposed to be performed and have a result.
&gt; #20 (PSYCKES): we only use completed records</t>
  </si>
  <si>
    <t>&gt; LOINC, SNOMED CT
&gt; LOINC
&gt; Medi-Span Master Parameters Code; can be mapped to LOINC
&gt; Vendor-specific laboratory codes --&gt; could be mapped to LOINC or SNOMED CT
&gt; Main Line Health Service Codes, and sometimes LOINC codes where they were applied.  Data structure is Soarian proprietary. 
&gt; Cerner Codes, and sometimes LOINC codes where they were applied.  Data structure is Eclipsys proprietary. 
&gt; Cerner local codes, being mapped to LOINC
&gt; Type of test and gene
&gt; Internal terminology
&gt; Proprietary - Health Data Dictionary
&gt; HITSP C83 vocabs - if there is a choice we will use snomed (over icd), loinc, rxnorm, and other CDA vocabs</t>
  </si>
  <si>
    <t>&gt; SNOMED CT
&gt; Part of Medi-Span Master Parameter Code; can be mapped to LOINC
&gt; Internal terminology, internal structured list
&gt; HL7 V2 table
&gt; Proprietary - Soarian, Eclipsys, Health Data Dictionary
&gt; HITSP C83 vocabs - if there is a choice we will use snomed (over icd), loinc, rxnorm, and other CDA vocabs</t>
  </si>
  <si>
    <t>&gt; SNOMED CT
&gt; Part of Medi-Span Master Parameter Code; can be mapped to LOINC
&gt; Internal terminology, internal structured list
&gt; Proprietary - Soarian, Eclipsys, Health Data Dictionary
&gt; Blood
&gt; HITSP C83 vocabs - if there is a choice we will use snomed (over icd), loinc, rxnorm, and other CDA vocabs</t>
  </si>
  <si>
    <t>&gt; SNOMED CT for coded values. For units, use The Unified Code for Units of Measure (http://unitsofmeasure.org/)
&gt; Numeric (from Soarian Proprietary field), or sometimes free text or text elements following Main Line Health local definitions. 
&gt; Numeric (from Eclipsys Proprietary field), or sometimes free text or text elements following Cerner local definitions. 
&gt; internal structured list
&gt; Proprietary - Health Data Dictionary
&gt; Genetic sequence using BSML
&gt; HITSP C154 Vocabulary</t>
  </si>
  <si>
    <t>&gt; Normal DNA and AA sequence</t>
  </si>
  <si>
    <t>&gt; #20 (PSYCKES): these are maintained by our Pharmacy and Therapeutics Committee</t>
  </si>
  <si>
    <t>&gt; N, A, H, L, HH, LL --&gt; could use HL7 observation interpretaiton codes (http://www.hl7.org/v3ballot/html/infrastructure/vocabulary/vs_ObservationInterpretation.htm#ObservationInterpretation)
&gt; HL7 v3, value set composed of subset of ObservationInterpretation code system [2.16.840.1.113883.5.83]. http://www.hl7.org/v3ballot2010jan/html/infrastructure/vocabulary/vs_ObservationInterpretation.htm#ObservationInterpretationNormality
&gt; H, HH, L, LL
&gt; Medi-Span's Master Parameter Database includes content that documents the normal, therapeutic, and toxic ranges when available. 
&gt; internal structured list
&gt; Benign, deleterious, favor polymorphism, negative, pathogenic, positive, presumed benign, presumed pathogenic,  probably deleterious, susptected deleterious,  unknown, unknown significance, VUS - internal codes
&gt; Proprietary - Soarian, Eclipsys, Health Data Dictionary
&gt; Free text
&gt; Abnormal flags
&gt; HITSP C154 Vocabulary</t>
  </si>
  <si>
    <t>&gt; #12 (EGADSS): value provided by originating lab, not standardized.
&gt; #20 (PSYCKES): We also have Panic ranges for our tests to indicate whether Joint Commission immediate notification requirements apply</t>
  </si>
  <si>
    <t>&gt; All known genetic variants</t>
  </si>
  <si>
    <t>&gt; HITSP C154 Vocabulary
&gt; Genetic counselor,  physician, nurse,  surgeon, radiologist - internal codes</t>
  </si>
  <si>
    <t>&gt; Free text
&gt; Free text, parsed to derive structured data</t>
  </si>
  <si>
    <t xml:space="preserve">&gt; Vital Sign Observation, Physical Exam Observation, Radiology Observation, Procedure Observation -&gt; could be mapped to SNOMED CT
&gt; Soarian proprietary data structure and terminology - augmented with Main Line Health local definitions for certain text-based terms and concepts
&gt; LOINC
&gt; SNOMED CT
&gt; Height and Weight are currently used, also have a list of 10,000 other observations that are included in nursing documentation.
&gt; Eclipsys proprietary data structure and terminology - augmented with MED codes
&gt; Proprietary - Health Data Dictionary
&gt; HITSP C154 Vocabulary
</t>
  </si>
  <si>
    <t>&gt; LOINC, SNOMED CT
&gt; SNOMED CT
&gt; LOINC
&gt; Local codes
&gt; Eclipsys proprietary data structure and terminology - augmented with MED codes
&gt; ABDOMINAL GIRTH, AUDIOMETRY, BLOOD PRESSURE, CENTRAL VENOUS PRESSURE, CIRCUMFERENCE/GIRTH, FETAL HEART TONES, FUNDAL HEIGHT, HEAD CIRCUMFERENCE, HEARING, HEIGHT, PAIN, PULSE, PULSE OXIMETRY, RESPIRATION,    TEMPERATURE, TONOMETRY, VISION CORRECTED, VISION UNCORRECTED, WEIGHT
&gt; Exam types: ABDOMEN EXAM, AUDIOMETRIC SCREENING, AUDIOMETRIC THRESHOLD, BREAST EXAM, CHEST EXAM,   DIABETIC EXAM, DIABETIC EYE EXAM, DIABETIC FOOT CHECK, DIABETIC FOOT EXAM, COMPLETE,   DIABETIC TELERETINAL EYE EXAM, EAR EXAM, EYE MUSCLE BALANCE EXAM,  FOBT(CLINIC), GENERAL DEVELOPMENT EXAM, GENERAL EXAM, HEARING EXAM, HEART EXAM, HERNIA EXAM, MOUTH EXAM,   NECK EXAM, NEUROLOGICAL EXAM, ORTHO EXAM, OTO EXAM, PELVIC EXAM, RECTAL EXAM,   SCOLIOSIS SCREENING, SEX DEVELOPMENT EXAM, TONOMETRY, TYMPANOGRAM VISION EXAM   
&gt; Proprietary - Health Data Dictionary
&gt; HITSP C154 Vocabulary</t>
  </si>
  <si>
    <t>&gt; Eclipsys proprietary data structure and terminology - augmented with MED codes
&gt; SNOMED CT
&gt; Proprietary - Health Data Dictionary
&gt; HITSP C83 vocabs - if there is a choice we will use snomed (over icd), loinc, rxnorm, and other CDA vocabs</t>
  </si>
  <si>
    <t>&gt; #18 (UNMC): Some findings may be post coordinated on site</t>
  </si>
  <si>
    <t>&gt; SNOMED CT
&gt; Internal code set
&gt; HL7 RIM vocabulary
&gt; local relationship values --&gt; considering migration to HL7 relationship values (OID 2.16.840.1.114222.4.11.813; http://phinvads.cdc.gov/vads/ViewValueSet.action?id=6FD34BBC-617F-DD11-B38D-00188B398520#), but it appears incomplete
&gt; Eclipsys proprietary data structure and terminology - augmented with MED codes
&gt; Free text in the eMS standard. EGADSS coded only the family hx problem.
&gt; HITSP C154 Vocabulary</t>
  </si>
  <si>
    <t>&gt; HITSP C154 Vocabulary
&gt; Name, gender, date of birth, adopted, race, religion (Ashkenazi), hispanic - internal codes</t>
  </si>
  <si>
    <t>&gt; #18 (UNMC): Added to patient problem list if appropriate. i.e. First Degree Relative with Breast Cancer</t>
  </si>
  <si>
    <t>&gt; SNOMED CT
&gt; Cancer/diseases (and age of diagnosis) - internal codes and maps to Snomed, MESH, and ICD9
&gt; Genetic testing results (with date) - BSML standard
&gt; HITSP C154 Vocabulary</t>
  </si>
  <si>
    <t>&gt; LOINC, SNOMED CT
&gt; local coding with support for referencing external code set.
&gt; local codes
&gt; Proprietary - Health Data Dictionary
&gt; HITSP C154 Vocabulary</t>
  </si>
  <si>
    <t>&gt; Multiple: goals set by CDS engine, not user
&gt; #20 (PSYCKES): we use "GOMPS" - Goal, Objective, Measure, Problems and Strengths to specify the treatment plans for mental health patients.  Each has its own local taxonomy.  We have yet to find a good standard for these and expect to create value sets from SNOMED (possibly needing to request new SNOMED codes)</t>
  </si>
  <si>
    <t>&gt; Program Enrollment, Provider Affiliation
&gt; locally developed taxonomy of Programs, Sites, Agencies, Sponsors and Auspices (e.g. http://erstudio.omh.state.ny.us/All_Documentation/CoreDomains/Domain%20CodeSets/Data_Standard_47_Program_Subcategory.htm)
&gt; Proprietary - Eclipsys
&gt; HITSP C154 Vocabulary</t>
  </si>
  <si>
    <t>&gt; statewide provider directory
&gt; Proprietary - Eclipsys</t>
  </si>
  <si>
    <t>&gt; #20 (PSYCKES): inferred from billing claims</t>
  </si>
  <si>
    <t>&gt; Question Response Observations, Patient Preferences, Patient Refusals, Communications
&gt; Family History, Sexual History, Military Sexual Trauma, Mental Health, Computed Finding, etc.
&gt; Local terms in Order Catalogue
&gt; Internal code set, internal structured list
&gt; Proprietary - Eclipsys
&gt; HITSP C154 Vocabulary</t>
  </si>
  <si>
    <t xml:space="preserve">&gt; #7 (VistA): Parallel to VHA "Health Factors" concept
&gt; #20 (PSCYKES): Also Psychiatry Advance Directives (e.g. how and when to treat patient or take over power of attorney as patient loses capacity with increasing mental illness)
</t>
  </si>
  <si>
    <t xml:space="preserve">&gt; LOINC, SNOMED CT
&gt; KSUBT (per Infobutton standard).
&gt; Childbirth history, menstrual history - internal codes
&gt; Medi-Span Medical Condition Code; can be mapped to ICD-9-CM and SNOMED CT
&gt; Internal code set
&gt; ICPC 2; ICD-9CM [originally 1 row above]
&gt; Proprietary - Eclipsys
&gt; HITSP C154 Vocabulary
&gt; For educational topics:  VA-ADVANCE DIRECTIVES, VA-ADVANCE DIRECTIVES SCREENING, VA-ALCOHOL ABUSE , VA-ALCOHOL  ABUSE COMPLICATIONS, VA-ALCOHOL ABUSE DIET, VA-ALCOHOL ABUSE DISEASE PROCESS,  VA-ALCOHOL ABUSE EXERCISE, VA-ALCOHOL ABUSE FOLLOW-UP, VA-ALCOHOL ABUSE LIFESTYLE ADAPTATIONS, VA-ALCOHOL ABUSE MEDICATIONS, VA-ALCOHOL ABUSE SCREENING, VA-CATHETER CARE, VA-DIABETES, VA-DIABETES COMPLICATIONS, VA-DIABETES DIET, VA-DIABETES DISEASE PROCESS,   VA-DIABETES EXERCISE, VA-DIABETES FOLLOW-UP, VA-DIABETES FOOT CARE, VA-DIABETES LIFESTYLE ADAPTATIONS, VA-DIABETES MEDICATIONS, VA-EXERCISE, VA-EXERCISE SCREENING, VA-HIV TRANSMISSION,  VA-HTN EXERCISE , VA-HTN MEDICATION ADHERENCE , VA-HTN NUTRITION EDUCATION, VA-IMMUNIZATIONS, VA-MEDICATIONS, VA-NUTRITION/OBESITY,   VA-NUTRITION/WEIGHT SCREENING, VA-SAFETY/HOME/FALLS, VA-SEAT BELT USE , VA-SEAT BELT USE SCREENING, VA-SELF BREAST EXAM, VA-SMOKING CESSATION, VA-SUBSTANCE ABUSE ,  VA-SUBSTANCE ABUSE COMPLICATIONS, VA-SUBSTANCE ABUSE DIET, VA-SUBSTANCE ABUSE DISEASE PROCESS,  VA-SUBSTANCE ABUSE EXERCISE, VA-SUBSTANCE ABUSE FOLLOW-UP,  VA-SUBSTANCE ABUSE LIFESTYLE ADAPTATIONS, VA-SUBSTANCE ABUSE MEDICATIONS, VA-SUNSCREEN, VA-TOBACCO USE SCREENING   </t>
  </si>
  <si>
    <t>&gt; SNOMED CT for coded values. For units, use The Unified Code for Units of Measure (http://unitsofmeasure.org/)
&gt; Internal code set, internal structured list
&gt; Subtopics (per Infobutton standard + some nonstandard values).Knowledge Subtopic Observation Value observation values used to indicate a knowledge subtopic of interest for which knowledge content is requested (e.g., treatment, etiology, prognosis).
Value sets/terminology information:
value set composed of a subset of codes from MeSH and SNOMED-CT (e.g., contraindications, administration &amp; dosage, diagnosis, therapy).
In addition, we support the following values:
productlist, warnings, clinicalevidence, warningsprecautions, pregnancylactation, patientinformation, bibliography
&gt; Knowledge subtopic overvation value: HL7 value set that includes codes from MeSH and SNOMED-CT; Age group observation value: value set consisted of subset of codes from MeSH; Age observation value: number + unit; mainSerachCriteria: value set that includes codes from ICD9, SNOMED-CT, RxNorm, NDC
&gt; Proprietary - Eclipsys
&gt; HITSP C154 Vocabulary</t>
  </si>
  <si>
    <t>&gt; #18 (UNMC): if clinically relevant, placed on problem list</t>
  </si>
  <si>
    <t>&gt; #18 (UNMC): Status of patient participation in Statewide Health Information Exchange tracked. Patients may opt-out in which case their data is not made available for PHR use.</t>
  </si>
  <si>
    <t>&gt; NDC, SNOMED CT, First DataBank National Drug Data File Plus Source Vocabulary, RxNorm
&gt; Main Line service code, or First Data Bank medication code, or NDC code, or First Data Bank therapeutic category code
&gt; RxNorm, National Drug Codes
&gt; RxNorm (at the medication product level and also at the ingredient level)
&gt; local coding with support for referencing external code set.
&gt; Terms come from local Order Catalogue; no mapping to standards; some use of specific drugs (hypoglycemic agents)
&gt; RxNorm, NDC, Medi-Span GPI (can be mapped to RxNorm)
&gt; NDC, UPC, HRI; Medi-Span's GPI code and Drug Descriptor ID; values can be mapped to RxNorm
&gt; Eclipsys proprietary - based on Multum database
&gt; Health Canada Drug Identification Number (DIN) http://www.hc-sc.gc.ca/dhp-mps/prodpharma/activit/fs-fi/dinfs_fd-eng.php
&gt; SNOMED-CT  and Local Codes
&gt; SureScripts
&gt; First DataBank
&gt; Chemoprevention, birth control, estrogen replacement therapy - internal codes
&gt; Proprietary - Health Data Dictionary
&gt; Drug identity (NDC), Drug classification (AHFS, TCGPI), Drug reference information (First Databank)
&gt; HITSP C154 Vocabulary
&gt; Immunizations: ADENOVIRUS,TYPE 4, ADENOVIRUS,TYPE 7, ANTHRAX,SC, BCG, BCG,INTRAVESICAL, BCG,PERCUT, CHICKENPOX, CHOLERA, CHOLERA, ORAL, DIP-TET-a/PERT,  DIP.,PERT.,TET. (DPT), DIPHTHERIA, DIPTHERIA-TETANUS (DT-PEDS),
DTB/HIB, DTP, POLIO, ENCEPHALITIS, FLU,3 YRS, FLU,NASAL, FLU,WHOLE, GAMMA GLOBULIN,HEPA ADULT, HEPA,PED/ADOL-2, HEPA,PED/ADOL-3 DOSE, HEPA/HEPB ADULT, HEPATITIS A, HEPATITIS B, HEPB, ILL PAT, HEPB/HIB, HIB,HBOC, HIB,PRP-D, HIB,PRP-OMP, HIB,PRP-T, INFLUENZA, INFLUENZA B,
LYME DISEASE, MEA-MUMPS-RUB-VARCELLA, MEASLES, MEASLES,MUMPS, RUBELLA (MMR),MEASLES,RUBELLA (MR),  ENINGOCOCCAL, MUMPS, ORAL POLIOVIRUS,
PLAGUE, PNEUMOCOCCAL, PNEUMOCOCCAL,PED, PNEUMOVAX, POLIOMYELITIS, RABIES, RABIES,ID, RABIES,IM, ROTOVIRUS,ORAL, RUBELLA, RUBELLA,
MUMPS, SMALLPOX, SWINE FLU BIVAL, SWINE FLU MONO, TETANUS DIPTHERIA
(TD-ADULT), TETANUS TOXOID, TYPHOID, TYPHOID, TYPHOID,AKD,SC, TYPHOID,H-P,SC/ID, TYPHOID,ORAL, TYPHUS, UNLISTED, YELLOW FEVER</t>
  </si>
  <si>
    <t>&gt; #5 (ASTEC): Not used for inference, but will be used to justify and explain to the users the advice given by the system (which data have been used and what are their origin)
&gt; #18 (UNMC): Not sure but problems have a number of attributes including an audit trail of status changes, who and when.</t>
  </si>
  <si>
    <t>&gt; #18 (UNMC): User identifier mapped to user table. Each user is identified with their credentials.  This is part of the problem status specification</t>
  </si>
  <si>
    <t>&gt; #20 (PSYCKES): Local ID for each of the 15 source systems.  These are cross-linked via our Master Person Index</t>
  </si>
  <si>
    <t>&gt; Prescription, Dispensation, Administration, Usage
&gt; Medication order (as ordered by physician on CPOE), med administration (as given by nurse), or home med documentation (as documented by physician or nurse during med reconciliation)
&gt; Inventory, Action
&gt; HL7 ActCode code system [2.16.840.1.113883.5.4] - code  KSUBJ (knowledge subject)
&gt; local coding with support for referencing external code set.
&gt; Prescription - related to dose checks and whether a medication can be given to the patient when being sent home
&gt; Medication History
&gt; All prescriptions, and medications administrations are tracked. Whether the script was filled (dispensed) is not tracked. An external system (HDS) provides some fullfillment data.
&gt; Prescription, Dispensation
&gt; Proprietary - Soarian, Eclipsys, Health Data Dictionary
&gt; HITSP C154 Vocabulary</t>
  </si>
  <si>
    <t>&gt; #20 (PSYCKES): Our inpatient system tracks prescriptions.  Our outpatient system tracks dispensings (e.g. Medicaid-reimbursed medication fills).  We compute medication possession ratios, but can't directly correlate prescription with dispensing and usage given across the different data sources.  See below - we make use of Medication Segment, Trial, and Regimen classifications which are inferred from a history of orders or dispensings - this might fit into the Observation Type category.</t>
  </si>
  <si>
    <t>&gt; Free text
&gt; Zip code only
&gt; ISO Country codes and Canada Postal Codes
&gt; Currently mostly free text with mappings to FIPS county codes.  Everything being mapped to standard addressing with address verification by external source (e.g. cdyne.com or melissadata.com) with enrichment with geocoding.  Standards include:
City:  USGS - GNIS; Country: ISO 3116-1; County: FIPS 6-4; State: FIPS 5-2; Address Type: HL7 Address Type (OID=2.16.840.1.114222.4.11.961; http://phinvads.cdc.gov/vads/ViewValueSet.action?id=01D34BBC-617F-DD11-B38D-00188B398520#)
&gt; HITSP C154 Vocabulary</t>
  </si>
  <si>
    <t>&gt; ProblemListEntry, EncounterDiagnosis
&gt; Chief Complaint, Billing Diagnoses (ICD9), Problem List (SNOMED)
&gt; Active Problems (not encounter specific), past medical history, past surgical history.
&gt; ProblemList, Procedures, SubstanceAdministration, Observation, Allergy, Pregancy History, Family History
&gt; Hematology/Oncology Diagnosis, Other Medical Problems 
&gt; HL7 ActCode code system [2.16.840.1.113883.5.4] - code  KSUBJ (knowledge subject).
&gt; HealthFlow: internal terminology called MECCA, started in 1992 --&gt; MECCA has mapping to ICD9 and will have mapping to SNOMED-CT (next generation is beeing developed, called MOCHA)
&gt; Proprietary - Soarian, Eclipsys (based on ICD-9, soon to incorporate Intelligent Medical Objects - IMO), Health Data Dictionary
&gt; HITSP C154 Vocabulary</t>
  </si>
  <si>
    <t>&gt; #2 (Soarian): 3 areas for retrieving problem data:  chief complaint field (highly unreliable but sometimes included), billing diagnoses (ICD9), and problem list (not currently active, will start using soon with SNOMED vocabulary)
&gt; #5 (ASTEC): We will certainly need the notion of main problem (cancer for which the patient is presented in oncologic multidisciplinary committe). Because this notion will be used to select only the clinical trials related with this problem and not clinical trials related with a 'minor' problem of the patient (for exemple 'diabetes' or 'high blood pressure' and so on). In our opinion, CDS must be inform of the main problem for which it's used and for which it has first and mainly to give its advice.
&gt; #20 (PSYCKES): We have encounter diagnoses (primary and secondary), but flatten them into collection of active and inactive diagnoses</t>
  </si>
  <si>
    <t>&gt; HITSP C154 Vocabulary</t>
  </si>
  <si>
    <t>&gt; HL7: MedAdministrationRoute
&gt; Medi-Span's Route of Administration Code or Medi-Span's Drug Order Route of Administration Code
&gt; Proprietary 
&gt; HITSP C154 Vocabulary</t>
  </si>
  <si>
    <t>&gt; local coding with support for referencing external code set.
&gt; numeric
&gt; Proprietary - Eclipsys, Health Data Dictionary</t>
  </si>
  <si>
    <t>&gt; local coding with support for referencing external code set.
&gt; Proprietary - Eclipsys, Health Data Dictionary
&gt; HITSP C154 Vocabulary</t>
  </si>
  <si>
    <t>&gt; local coding with support for referencing external code set.
&gt; Proprietary - Health Data Dictionary</t>
  </si>
  <si>
    <t>&gt; local coding with support for referencing external code set.
&gt; Proprietary - Health Data Dictionary
&gt; HITSP C154 Vocabulary</t>
  </si>
  <si>
    <t>&gt; SNOMED CT for coded values. For units, use The Unified Code for Units of Measure (http://unitsofmeasure.org/)
&gt; Numeric (from Soarian Proprietary field), or sometimes free text or text elements following Main Line Health local definitions. 
&gt; Eclipsys proprietary data structure and terminology - augmented with MED codes
&gt; Proprietary - Health Data Dictionary
&gt; HITSP C154 Vocabulary</t>
  </si>
  <si>
    <t>&gt; N, H, L, HH, LL --&gt; could use HL7 observation interpretaiton codes (http://www.hl7.org/v3ballot/html/infrastructure/vocabulary/vs_ObservationInterpretation.htm#ObservationInterpretation)
&gt; Proprietary - Eclipsys, Health Data Dictionary
&gt; HITSP C154 Vocabulary</t>
  </si>
  <si>
    <t>&gt; SNOMED CT for coded values.  For units, use The Unified Code for Units of Measure (http://unitsofmeasure.org/)
&gt; Proprietary - Health Data Dictionary
&gt; HITSP C154 Vocabulary</t>
  </si>
  <si>
    <t>&gt; Proprietary - Health Data Dictionary
&gt; HITSP C154 Vocabulary</t>
  </si>
  <si>
    <t>&gt; Proprietary - Eclipsys</t>
  </si>
  <si>
    <t>&gt; Active, Inactive
&gt; Active, Inactive, Primary, Secondary, Tertiary, Forth, Fifth, Sixth, Seventh, Eighth, Ninth, Alternate, and other
&gt; Proprietary - Eclipsys
&gt; HITSP C83 vocabs - if there is a choice we will use snomed (over icd), loinc, rxnorm, and other CDA vocabs</t>
  </si>
  <si>
    <t>&gt; N, A, H, L, HH, LL --&gt; could use HL7 observation interpretaiton codes (http://www.hl7.org/v3ballot/html/infrastructure/vocabulary/vs_ObservationInterpretation.htm#ObservationInterpretation)
&gt; Proprietary - Eclipsys
&gt; HITSP C154 Vocabulary</t>
  </si>
  <si>
    <t>&gt; Local codes
&gt; Proprietary - Eclipsys</t>
  </si>
  <si>
    <t>&gt; Custom</t>
  </si>
  <si>
    <t>&gt; ICD9CM
&gt; ICD9CM, SNOMED CT
&gt; ICD9, LOINC
&gt; ICD9CM, ICD10, SNOMED-CT, MeSH
&gt; SNOMED CT
&gt; DSM-III, DSM-IV, ICD-9 CM, ICD-10
&gt; Medi-Span Medical Condition Code; can be mapped to ICD-9-CM and SNOMED CT
&gt; free-text (for chief complaint - highly unreliable), ICD9 code, or SNOMED CORE problem sub-set
&gt; icd9cm and MECCA (internal) - for attributes - Certain codes have a REQUIRED prompts for the clinician to clarify the diagnosis with attributes
&gt; local coding with support for referencing external code set.
&gt; Nebraska Lexicon is a managed problem list vocabulary mapped to SNOMED, ICD 9 and 10, LOINC
&gt; Internal codes for cancer/diseases; maps to Snomed and ICD9
&gt; Proprietary - Health Data Dictionary
&gt; HITSP C154 Vocabulary</t>
  </si>
  <si>
    <t>&gt; #11 (Eclipsys): Need to capture when the problem started, ended, when it was documented, when it was last updated
&gt; #19 (Hughes riskApps): specified as age at diagnosis
&gt; #20 (PSYCKES): uses Date (without Time), especially to track temporal relationship betwee problems, treatments, and outcomes</t>
  </si>
  <si>
    <t xml:space="preserve">&gt; #5 (ASTEC): Be informed explicitly of the absence of a problem is needed in some case in our system. Currently, we are not sure if this explicit information must be specified by 'Problem status' or by an additional negation indicator
&gt; #18 (UNMC): We have not settled on a standard set of problem status. This is an active area of research at UNMC.
</t>
  </si>
  <si>
    <t>&gt; Active, Resolved, Does not Have
&gt; Status = (Active or Inactive); Priority = (Acute or Chronic)
&gt; SNOMED CT (subset defined by the CCD standard -ProblemStatusCode)
&gt; Active Problems (not encounter specific), past medical history, past surgical history.
&gt; HL7 patient concern has a set of problem status. 
&gt; Is Problem active?
&gt; Too early to tell; stable; improving; little/no improvement; partial remission; complete remission; mets to bone; mets to brain; mets to lung; mets to liver; mets/other; end stage; and NED
&gt; Proprietary - Soarian, Eclipsys, Health Data Dictionary
&gt; HITSP C154 Vocabulary</t>
  </si>
  <si>
    <t>&gt; #1 (Duke): This information is inferred in this CDS system based on problem status and date of observation, in conjunction with other available clinical data.
&gt; #12 (EGADSS): EGADSS expects as its input a CDA document with "active medical problems" and a separate "past medical problems" list. All problems in the first list have an effective time and are understood to be still present. All past medical problems have an explicit interval.
&gt; #18 (UNMC): Some problems are designed with limited duration and become inactive automatically.
&gt; #20 (PSYCKES): we have a data warehouse of problem history derived from claims.</t>
  </si>
  <si>
    <t>Merged "Skin Test" Data Element with Other Procedure and Physical Finding Data Elements.</t>
  </si>
  <si>
    <t>Merged "Radiology Procedure" Data Element with Other Procedure Data Elements.</t>
  </si>
  <si>
    <t>Includes vital sign measurements, other physical exam findings, radiology findings, procedure findings (e.g., colonoscopy findings), physical findings scales (e.g., APGAR result, Glasgow coma scale result), TB skin test findings, etc.</t>
  </si>
  <si>
    <t>Merged "Reminder Computed Findings" Data Element with Other Observation Data Data Elements, and made clear that computed findings not available natively in the EHR (e.g., BMI, glomerular filtration rate) could be specified as an input.</t>
  </si>
  <si>
    <t>Family History, Sexual History, Military Sexual Trauma, Mental Health, Patient Education, Computed Finding, etc.</t>
  </si>
  <si>
    <t>CDS Resource Data Elements</t>
  </si>
  <si>
    <t>Data elements that can be leveraged as a CDS resource.</t>
  </si>
  <si>
    <t>Merged "Reminder Taxonomies" Data Element and "Reminder Terms" Data Elements into a single Data Element called "Concept Taxonomy."</t>
  </si>
  <si>
    <t>Concept Taxonomy</t>
  </si>
  <si>
    <t>A taxonomy representing a concept such as "diabetes" or "hemoglobin A1c test".</t>
  </si>
  <si>
    <t>Allows for mapping a concept to standard and/or non-standard code sets.</t>
  </si>
  <si>
    <t>The set of ICD9 codes representing type 2 diabetes</t>
  </si>
  <si>
    <t>To determine if a patient has diabetes.</t>
  </si>
  <si>
    <t>"Reminder taxonomies" provide a convenient way to group ICD and CPT codes; for example VA-DIABETES contains all ICD diagnosis codes for diabetes and a reminder definition can use it to find diabetic patients.  Also, "Reminder Terms" provides a way to work around the problem of non-standardized data by allowing for non-standard terms to be mapped to a concept.</t>
  </si>
  <si>
    <t>We call these "terminology bundles" and use them extensively.</t>
  </si>
  <si>
    <t>Eclipsys Sunrise Clinical Information System in New York</t>
  </si>
  <si>
    <t>Eclipsys Sunrise Clinical Information System in New York(System # 11 on Worksheet 2)</t>
  </si>
  <si>
    <t>Responses for System # 11 on "CDS System Info" Work Sheet (Eclipsys Sunrise Clinical Information System in New York)</t>
  </si>
  <si>
    <t>MD, MS</t>
  </si>
  <si>
    <t>M.S.</t>
  </si>
  <si>
    <t>PhD</t>
  </si>
  <si>
    <t>Degree(s)*</t>
  </si>
  <si>
    <t>ASTEC is a acronym of Automatic Selection of clinical Trials based on Eligibility Criteria . The objective of this project is to automate, so as to make it systematic, the search of cancer clinical trials patients could be enrolled to. The CDS will be used during oncologic multidisciplinary committees (multidisciplinary meetings mandatory in france prior to any cancer therapy for a given patient).</t>
  </si>
  <si>
    <t>In-patient and out-patient EHR for research subjects at the NIH</t>
  </si>
  <si>
    <t>To support patient-specific point of care reminders, including but not limited to preventive care and chronic disease management. To be reusable as an open-source, standards-compliant, stand-alone component that can add value to existing EMR systems.</t>
  </si>
  <si>
    <t>DoD Distributed Decision Support &amp; Knowledge Management Repository</t>
  </si>
  <si>
    <t>MD, MSc</t>
  </si>
  <si>
    <t>locally defined taxonomy</t>
  </si>
  <si>
    <t>Could be entered as free text comments</t>
  </si>
  <si>
    <t>Uses Multum code set, which contains information on drug classes</t>
  </si>
  <si>
    <t>Has start/stop dates and status flag. Almost never used in practice.</t>
  </si>
  <si>
    <t>Could be configured perhaps</t>
  </si>
  <si>
    <t>Eclipsys internal code</t>
  </si>
  <si>
    <t>presence of flowsheet documentation, uses internal codes</t>
  </si>
  <si>
    <t>Not sure what it means if "vital signs were completed"? Are you talking only about an ambulatory visit? Even then, they could take vitals more than once…</t>
  </si>
  <si>
    <t>Could be defined</t>
  </si>
  <si>
    <t>This seems relevant only to Duke.</t>
  </si>
  <si>
    <t>Eclipsys internal identifier</t>
  </si>
  <si>
    <t>Internal codes, uses ICD9</t>
  </si>
  <si>
    <t>We absolutly need 'negation indicator'. At this stage, is it not clear for us if this indicator should be a particular value for "Problem Modifier" or for "Problem Status" or a sort of flag like "HL7 v 3 negation indicator". Maybe the "Problem Modifier" could serve to express additional information than only the negation</t>
  </si>
  <si>
    <t>This information is usefull for the CDS but it could be infered from other more specific problems. Honestly if this information would be present in the vMR then our CDS could use it directly (without need of inference of other data).</t>
  </si>
  <si>
    <t>Same remark than for the Problem Classes. If Medication Classes are present then our CDS will used it directly. If no then CDS will infer it from other data.</t>
  </si>
  <si>
    <t>Medications transmitted to the CDS are supposed to be correctly  used, administrated to the patient and active depending on the medication effective time/date</t>
  </si>
  <si>
    <t>Procedures transmitted to the CDS are supposed to be active on the during the specified effective time and completed after the effective time.</t>
  </si>
  <si>
    <t>Same remark than for the Problem Classes. If Allergen  Classes are present then our CDS will used it directly. If no then CDS will infer it from other data.</t>
  </si>
  <si>
    <t>Adverse reactions are considered to be all potentially active</t>
  </si>
  <si>
    <t>zhijing.liu@siemens.com</t>
  </si>
  <si>
    <t>Zhijing</t>
  </si>
  <si>
    <t>Liu</t>
  </si>
  <si>
    <t>Senior Key Export</t>
  </si>
  <si>
    <t>Siemens Heathcare</t>
  </si>
  <si>
    <t>Healthcare Services</t>
  </si>
  <si>
    <t>51 Valley Stream Pkway</t>
  </si>
  <si>
    <t>Malvern</t>
  </si>
  <si>
    <t>Pennsylvania (PA)</t>
  </si>
  <si>
    <t>19355</t>
  </si>
  <si>
    <t>610-219-8532</t>
  </si>
  <si>
    <t>clayton.curtis@va.gov</t>
  </si>
  <si>
    <t>Arthur</t>
  </si>
  <si>
    <t>Clayton</t>
  </si>
  <si>
    <t>Curtis</t>
  </si>
  <si>
    <t>Physician</t>
  </si>
  <si>
    <t>Department of Veterans Affairs</t>
  </si>
  <si>
    <t>Office of Health Information</t>
  </si>
  <si>
    <t>Chief Health Informatics Office</t>
  </si>
  <si>
    <t>150 South Huntington Avenue</t>
  </si>
  <si>
    <t>Boston</t>
  </si>
  <si>
    <t>Massachusetts (MA)</t>
  </si>
  <si>
    <t>02130</t>
  </si>
  <si>
    <t>857-364-4786</t>
  </si>
  <si>
    <t>only to drugs</t>
  </si>
  <si>
    <t>in our infobutton implementation</t>
  </si>
  <si>
    <t>internal translated into Infobutton API</t>
  </si>
  <si>
    <t>in problem list, in labs, etc…</t>
  </si>
  <si>
    <t>in planing for next 5 years, in our CPOE data used by MA, we have this info but it is not easy to get at this point (not in EDW off which we test DSS ideas first)</t>
  </si>
  <si>
    <t>internal, mostly hardcoded in the module, we have advanced layer where we can control value sets, but not utilized today, hopefully soon</t>
  </si>
  <si>
    <t xml:space="preserve">is this a place in vMR where we will handle valuesets??? - we use value sets all the time (e.g., value set of medication inventory item status indicationg that the drug is active, enumerating type of departments where DSS should fire) </t>
  </si>
  <si>
    <t>Main Line Health staff directory</t>
  </si>
  <si>
    <t>used for notification</t>
  </si>
  <si>
    <t>First Data Bank Therapeutic Category codes</t>
  </si>
  <si>
    <t>Soarian proprietary status field</t>
  </si>
  <si>
    <t>soarian proprietary order status field</t>
  </si>
  <si>
    <t>Main Line Health code</t>
  </si>
  <si>
    <t xml:space="preserve">"Role" in our system - Main Line Health specfiic Role definitions, in Siemens data structure. </t>
  </si>
  <si>
    <t>KSUBT for Knowledge subtopic observation type; KSUBJ, for knowledge subject observation type (per Infobutton standard).</t>
  </si>
  <si>
    <t>Knowledge subtopic overvation value: HL7 value set that includes codes from MeSH and SNOMED-CT; Age group observation value: value set consisted of subset of codes from MeSH; Age observation value: number + unit; mainSerachCriteria: value set that includes codes from ICD9, SNOMED-CT, RxNorm, NDC</t>
  </si>
  <si>
    <t>To make concpt more generic</t>
  </si>
  <si>
    <t>?</t>
  </si>
  <si>
    <t>Interpreting "Vital Sign Status" as "Physical Finding Status"</t>
  </si>
  <si>
    <t>85 year</t>
  </si>
  <si>
    <t>What technology/platforms do you use to implement the CDS systems described?</t>
  </si>
  <si>
    <t>internal terminology</t>
  </si>
  <si>
    <t>most DSS moduels operate on the atomic level and we are not using very often the grouping constructs</t>
  </si>
  <si>
    <t>type of note should be a vMR concept</t>
  </si>
  <si>
    <t>internal</t>
  </si>
  <si>
    <t>we hope to use this data. EHR has some capabilities. We want to improve that and then use it.</t>
  </si>
  <si>
    <t>but the goal is stated by the machine, not by a human and we determine whether goal has been reached or not</t>
  </si>
  <si>
    <t>PCP provider info here</t>
  </si>
  <si>
    <t>for piloting CDS only at one family center (for example)</t>
  </si>
  <si>
    <t>not INTERVAL. We can tell  that it started or ended. At start, we don't know if this will be our only data point. Once a patient moves out, we don't know about it</t>
  </si>
  <si>
    <t>I am not sure if any vMR component should be allow.  This will introduce a new nested curly braces problem. IT should be on atomic level, otherwise the nesting will make vMR statements not cross-institutional</t>
  </si>
  <si>
    <t>but should be in vMR</t>
  </si>
  <si>
    <t>vMR should have more generic mechanism for ValueSets - none hardcoded to the model</t>
  </si>
  <si>
    <t>commented above</t>
  </si>
  <si>
    <t>e.g., nutritional counceling (internal)</t>
  </si>
  <si>
    <t>only case where flagged as cancelled by patient</t>
  </si>
  <si>
    <t>planning to</t>
  </si>
  <si>
    <t>Episodes of Care application is using a zip code criteria to prompt research coordinator to enroll patients into influenza RCTs. In those ZIP codes we are guaranteed that Marshfield Clinic receives complete EHR record (all MDs in that area are employed by</t>
  </si>
  <si>
    <t>The type of the note associated with the procedure</t>
  </si>
  <si>
    <t>Colonoscopy report, breast needle biopsy report</t>
  </si>
  <si>
    <t>to determine if a specific procedure was done</t>
  </si>
  <si>
    <t>May be duplicative with procedure code</t>
  </si>
  <si>
    <t>The type of the note associated with the laboratory test</t>
  </si>
  <si>
    <t>May be duplicative with laboratory test code</t>
  </si>
  <si>
    <t>to determine if a specific laboratory test was done</t>
  </si>
  <si>
    <t>The type of the note associated with the physical finding</t>
  </si>
  <si>
    <t>May be duplicative with physical finding code</t>
  </si>
  <si>
    <t>Cardiac auscultation note</t>
  </si>
  <si>
    <t>to determine if a specific physical finding observation was made</t>
  </si>
  <si>
    <t>Patrick.Redington@va.gov</t>
  </si>
  <si>
    <t>Patrick</t>
  </si>
  <si>
    <t>Kaye</t>
  </si>
  <si>
    <t>Redington</t>
  </si>
  <si>
    <t>Senior Developer</t>
  </si>
  <si>
    <t>VA HEALTH OI&amp;T, Salt Lake City Field Office</t>
  </si>
  <si>
    <t>550 Foothill Drive</t>
  </si>
  <si>
    <t>Suite 400</t>
  </si>
  <si>
    <t>Salt Lake City</t>
  </si>
  <si>
    <t>Utah (UT)</t>
  </si>
  <si>
    <t>84113</t>
  </si>
  <si>
    <t>801-588-5033</t>
  </si>
  <si>
    <t>VistA Clinical Reminders</t>
  </si>
  <si>
    <t>Integrated point of care clinical decision support for health maintenance and disease management in both inpatient and outpatient settings,
Performance measure adherence, tracking and reporting.
Patient surveillance, for example: infection control, adverse drug events.
Patient notifications.
Research.</t>
  </si>
  <si>
    <t>Operational since 1996.</t>
  </si>
  <si>
    <t>Used at 153 medical centers and 768 community based outpatient clinics. Currently there are 102 national reminder definitions. There is support for the following VHA Performance Measures: cardiovascular, diabetes, cancer measures (breast cancer, cervical, colorectal), tobacco cessation, immunizations, alcohol screening, PTSD screening, TBI  screening, depression screening, and obesity. There are 12 national reminders written specifically viewing by patients. Site defined reminders cover a broad range of health maintenance, the number of locally defined reminders is typically well over 100. Reminders are used for 57.5 million outpatient visits per year; during prime time: Monday-Friday 8 AM - 5 PM there are in the neighborhood of 1 million reminder evaluations per hour. Reminder logic is currently being added to order check functionality.</t>
  </si>
  <si>
    <t>General reminder evaluation engine and dialog driver allows clinical users to create their own reminder definitions and dialogs.</t>
  </si>
  <si>
    <t>http://www4.va.gov/vdl/application.asp?appid=60</t>
  </si>
  <si>
    <t>Patrick Redington - senior developer, designer, and architect.</t>
  </si>
  <si>
    <t xml:space="preserve">AMERICAN INDIAN OR ALASKA NATI,   ASIAN,    BLACK OR AFRICAN AMERICAN, DECLINED TO ANSWER, NATIVE HAWAIIAN OR OTHER PACIF, WHITE     </t>
  </si>
  <si>
    <t xml:space="preserve"> </t>
  </si>
  <si>
    <t>Problem List and Encounter Diagnosis are separate</t>
  </si>
  <si>
    <t>ICD9CM</t>
  </si>
  <si>
    <t>Status = (Active or Inactive)
Priority = (Acute or Chronic)</t>
  </si>
  <si>
    <t xml:space="preserve">Scheduled/Kept, Inpatient, No-show, No-show, Rescheduled, Cancelled by Patient, Cancelled by Patient, Rescheduled, Cancelled by Clinic, Cancelled by Clinic, Rescheduled, No Action Taken </t>
  </si>
  <si>
    <t>Includes drug ingredients and drug classes</t>
  </si>
  <si>
    <t>Limited usage</t>
  </si>
  <si>
    <t>Result is flagged if it is out of normal range</t>
  </si>
  <si>
    <t>Specific values can be tested for</t>
  </si>
  <si>
    <t>ABDOMINAL, ACTUAL, ADULT, AEROSOL/HUMIDIFIED MASK, ANKLE, APICAL,  ASSISTED VENTILATOR, AUSCULTATE, AXILLARY, BED, BILATERAL PERIPHERALS, BRACHIAL   CALF, CAROTID, CHAIR, CONTROLLED VENTILATOR, CORE CUFF, DOPPLER, DORSALIS PEDIS, DRY, ESTIMATED, FACE TENT, FEMORAL, HEAD, L ARM, L LEG, LEFT LG ADULT,   LOWER ARM, LYING, MASK, NASAL CANNULA, NON RE-BREATHER, NON-INVASIVE,   ORAL, OTHER, PALPATED, PARTIAL RE-BREATHER, PEDIATRIC, PERIPHERAL,   POPLITEAL, POSTERIOR TIBIAL, R ARM, R LEG, RADIAL, RECTAL, RIGHT, SITTING, SKIN,   SM ADULT, SPONTANEOUS, STANDING, T-PIECE, THIGH, TRACHEOSTOMY COLLAR,   TYMPANIC, ULNAR, UPPER ARM,VENTILATOR,VENTURI MASK,WRIST</t>
  </si>
  <si>
    <t>These internally defined "QUALIFIERS" can be tested against</t>
  </si>
  <si>
    <t>See the list above</t>
  </si>
  <si>
    <t>VistA currently uses Health Factors to record this type of information</t>
  </si>
  <si>
    <t>Too many to list, over 2000 entries</t>
  </si>
  <si>
    <t>Responses for System # 7 on "CDS System Info" Work Sheet (VistA Clinical Reminders)</t>
  </si>
  <si>
    <t>Server and database are implemnted in MUMPS, CPRS GUI is written in Delphi.</t>
  </si>
  <si>
    <t>Not at this point, although some preliminary development efforts are under way.</t>
  </si>
  <si>
    <t>Sailors</t>
  </si>
  <si>
    <t>Nutritionist's Assistant</t>
  </si>
  <si>
    <t>Assist with starting and managing early enteral nutrition for patients in trauma / critical care ICU</t>
  </si>
  <si>
    <t>Prototype -- used ended Summer 2006</t>
  </si>
  <si>
    <t>20-bed Shock-Trauma ICU in Memorial Hermann Hospital - TMC, a Level I trauma hospital in Houston, TX.   1 clinical user (senior RD).</t>
  </si>
  <si>
    <t>I need to track down the specific reference from the RD.</t>
  </si>
  <si>
    <t>RM Sailors -- chief architect and knowledge engineer.</t>
  </si>
  <si>
    <t>Nutritionist's Assistant (System # 8 on Worksheet 2)</t>
  </si>
  <si>
    <t>used separately derived value set.  Derived from a federal set that I can't currently find the name of.</t>
  </si>
  <si>
    <t>actually the CDS separates race from ethnicity (inherited model from other system that needed to separate these for federal reporting</t>
  </si>
  <si>
    <t>local coding with support for referencing external code set.</t>
  </si>
  <si>
    <t>Total</t>
  </si>
  <si>
    <t>0-9.9</t>
  </si>
  <si>
    <t>david.shields@duke.edu</t>
  </si>
  <si>
    <t>Shields</t>
  </si>
  <si>
    <t>27710</t>
  </si>
  <si>
    <t>919-681-6176</t>
  </si>
  <si>
    <t>Scott</t>
  </si>
  <si>
    <t>Bolte</t>
  </si>
  <si>
    <t>The name of the provider</t>
  </si>
  <si>
    <t>Determined via date range when patient had the drug</t>
  </si>
  <si>
    <t>Drug ingredients, food</t>
  </si>
  <si>
    <t>Any user class defined in the Authorization Subscription Package, there can be hundreds of these.</t>
  </si>
  <si>
    <t>Scott.Bolte@ge.com</t>
  </si>
  <si>
    <t>Mr.</t>
  </si>
  <si>
    <t>GE Healthcare</t>
  </si>
  <si>
    <t>9900 Innovation Drive</t>
  </si>
  <si>
    <t>Wauwatosa</t>
  </si>
  <si>
    <t>Wisconsin</t>
  </si>
  <si>
    <t>53226</t>
  </si>
  <si>
    <t>414-721-2007</t>
  </si>
  <si>
    <t>peter@medical-objects.com.au</t>
  </si>
  <si>
    <t>Peter</t>
  </si>
  <si>
    <t>MBBS, BA</t>
  </si>
  <si>
    <t>Health Informatician</t>
  </si>
  <si>
    <t>Medical Objects Pty Ltd</t>
  </si>
  <si>
    <t>Suite 11/72 Wises Road</t>
  </si>
  <si>
    <t>Maroochydore</t>
  </si>
  <si>
    <t>Queensland</t>
  </si>
  <si>
    <t>+61 7 5456 6000</t>
  </si>
  <si>
    <t>Data Element Count:</t>
  </si>
  <si>
    <t>Lecturer in Medicine,
Division of General Internal Medicine and Primary Care, Department of
Medicine, Brigham and Women’s Hospital, Harvard Medical School</t>
  </si>
  <si>
    <t>Enterprise Clinical Informatics Infrastructure Services (ECIIS)</t>
  </si>
  <si>
    <t>Clinical Informatics Research and Development (CIRD)</t>
  </si>
  <si>
    <t>93 Worcester St.</t>
  </si>
  <si>
    <t>Rules are written in iLog and are based on formalized patient and recommended action information models developed by the CDSC.  Logs of alerts and provider responses feed into Partners Enterprise Quality Data Warehouse to automatically generate provider- and rule developer-centric performance reports.  ECRS is designed to be able to utilize other rule engines as well as iLog.</t>
  </si>
  <si>
    <t>Zhou L, Maviglia SM, Goldman DS, Barley A, Lewis J, Hongsermeier T, Rocha RA. A Methodology for the Design, Development, and Maintenance of Enterprise Clinical Decision Support Rules. AMIA Annu Symp Proc. 2009 Nov: 1107 
Paterno, M.D., et al., Challenges in creating an enterprise clinical rules service. AMIA Annu Symp Proc, 2008: p. 1086.
Wright A, Goldberg H, Honsgermeier T, Middleton B. A Description and Functional Taxonomy of Rule-Based Decision Support Content at a Large Integrated Delivery Network. J Am Med Inform Assoc. 2007;14:489-496.
Goldberg HS et al. Evaluation of a Commercial Rule Engine as a Basis for a Clinical Decision Support Service. Proc AMIA Annu Fall Symp 2006; 294-298.
We are working on a write-up of our patient information and action model - I could provide an old draft if needed, but it could not be cited or distributed.</t>
  </si>
  <si>
    <t>Yes, at least for the limited use case of CDS rule authoring and execution.  It is based on the HL7 Clinical Statements model as specified in the HL7 Continuity of Care Document (CCD), constrained by HITSP’s implementation guide. The controlled terminologies used within the latter specification include SNOMED CT, LOINC, RxNorm, NDF-RT and the HL7 terminology.  We are working on a write-up of our patient information and action model - I could provide an old draft if needed, but it could not be cited or distributed.</t>
  </si>
  <si>
    <t>brocha@partners.org</t>
  </si>
  <si>
    <t>Beatriz</t>
  </si>
  <si>
    <t>H</t>
  </si>
  <si>
    <t>Rocha</t>
  </si>
  <si>
    <t>Senior Medical Informatician</t>
  </si>
  <si>
    <t>Wellesley</t>
  </si>
  <si>
    <t>MA</t>
  </si>
  <si>
    <t>781-416-9367</t>
  </si>
  <si>
    <t>HL7 administrative gender value set (M, F, UN)</t>
  </si>
  <si>
    <t>Medication Status</t>
  </si>
  <si>
    <t>active, inactive</t>
  </si>
  <si>
    <t>Procedure Status</t>
  </si>
  <si>
    <t>RxNorm (medications) or NDF-RT (medication classes)</t>
  </si>
  <si>
    <t>Adverse Reaction Status</t>
  </si>
  <si>
    <t>We use only numeric values, we are not using coded values</t>
  </si>
  <si>
    <t>UCUM for units</t>
  </si>
  <si>
    <t>LOINC for Vital Signs</t>
  </si>
  <si>
    <t>used to aggregate all observations that were collected at the same time</t>
  </si>
  <si>
    <t>Verify that they were completed</t>
  </si>
  <si>
    <t>it is calculated by CDS based on DOB</t>
  </si>
  <si>
    <t>SNOMED CT (subset defined by the CCD standard -ProblemStatusCode)</t>
  </si>
  <si>
    <t>SNOMED CT (subset defined by the CCD standard -MedicationStatusCode)</t>
  </si>
  <si>
    <t>This information is used to determine if the CDS system should be called. It is not used by the CDS system by itself.</t>
  </si>
  <si>
    <t>to determine if the procedure was completed or not</t>
  </si>
  <si>
    <t>cancelled, active, completed</t>
  </si>
  <si>
    <t>ActStatus (subset defined by the CCD standard - ProcedureStatusCode)</t>
  </si>
  <si>
    <t>Currently we use only medication allergies.</t>
  </si>
  <si>
    <t>to determine if allergy is active or not</t>
  </si>
  <si>
    <t>active, no longer actice</t>
  </si>
  <si>
    <t>SNOMED CT (subset defined by the CCD standard - AlertStatusCode)</t>
  </si>
  <si>
    <t>ActStatus (subset defined by the CCD standard - TestStatusCode)</t>
  </si>
  <si>
    <t>active, completed</t>
  </si>
  <si>
    <t>S Maviglia - principal informaticist at Partners and CDSC co-investigator.
B Rocha - Senior Medical Informatician at Partners</t>
  </si>
  <si>
    <t>Responses for System # 4 on "CDS System Info" Work Sheet (Partners Enterprise Clinical Rules Service)</t>
  </si>
  <si>
    <r>
      <t>ECRS (Enterprise Clinical Rules System) </t>
    </r>
    <r>
      <rPr>
        <sz val="12"/>
        <rFont val="Times New Roman"/>
        <family val="1"/>
      </rPr>
      <t xml:space="preserve"> </t>
    </r>
    <r>
      <rPr>
        <sz val="10"/>
        <rFont val="Arial"/>
        <family val="2"/>
      </rPr>
      <t>is a web service developed in house that uses Java and  J2EE technology. It runs on a JBOSS platform. For the inference engine it uses ILOG JRules 6.7.3 (IBM product).</t>
    </r>
  </si>
  <si>
    <t>Partners Enterprise Clinical Rules Service (System # 4 on Worksheet 2)</t>
  </si>
  <si>
    <t>Additional Problem Observation Data Elements</t>
  </si>
  <si>
    <t>Problem Modifier</t>
  </si>
  <si>
    <t>Additional Medication Observation Data Elements</t>
  </si>
  <si>
    <t>Additional Procedure Data Elements</t>
  </si>
  <si>
    <t>Additional Adverse Reaction Data Elements</t>
  </si>
  <si>
    <t>Additional Physical Finding Data Elements</t>
  </si>
  <si>
    <t>Vital Sign Status</t>
  </si>
  <si>
    <t>Dr. Jenkins (Internal Medicine)</t>
  </si>
  <si>
    <t>specialty of an MD, internal terminology is used</t>
  </si>
  <si>
    <t>In several outpatient prevention rules, if severity of the recommendation is high and the patient does  have a primary care provider (PCP), then a medical home action is recommended to case manager.</t>
  </si>
  <si>
    <t>patient's PCP (=primary care provider)</t>
  </si>
  <si>
    <t>moved out flag:yes</t>
  </si>
  <si>
    <t>if a patient has left our area, the rule execution is stopped or patient is not suggested to be enrolled into a clinical trial (if used in research settings)</t>
  </si>
  <si>
    <t>if a patient has PHR and has logged in in last 12 months, recommendation can be delivered by PHR or if email is on file, then via email</t>
  </si>
  <si>
    <t>patient has PHR with our institution  (tethered PHR type) where we can route DSS actions</t>
  </si>
  <si>
    <t>If a patient cancelled by himself, and rescheduled several times and then missed, we alert.  IF the patient never re-scheduled and missed, we do not alert</t>
  </si>
  <si>
    <t>If a patient had positive result for genetic hereditary cancer syndrom, we have a process of assynchronous HIPAA authorization - e.g., make my mother come to genetic testing too, and I authorize now, that she can see my result (if I am her son)</t>
  </si>
  <si>
    <t>used in our genetic department when testing for hereditary cancer syndroms ($3100 test covered by our healthplan and now also MediCare)</t>
  </si>
  <si>
    <t>give info about genetic resutls to my children (daughter and son) when they turn 18 or when I die  (OR DO NOT GIVE ANY INFO)   (YES/NO status and to Whoom: mother (name X ,Y)</t>
  </si>
  <si>
    <t>patient 123435 is biologic mother of patient 98765</t>
  </si>
  <si>
    <t>huser.vojtech@marshfieldclinic.org</t>
  </si>
  <si>
    <t>Vojtech</t>
  </si>
  <si>
    <t>Huser</t>
  </si>
  <si>
    <t>Research Associate</t>
  </si>
  <si>
    <t>U of Wisconsin-Madison, Marshfield Clinic</t>
  </si>
  <si>
    <t>Biomedical Informatics</t>
  </si>
  <si>
    <t>1000 N Oak ave</t>
  </si>
  <si>
    <t>Marshfield</t>
  </si>
  <si>
    <t>WI</t>
  </si>
  <si>
    <t>54449</t>
  </si>
  <si>
    <t>HealthFlow</t>
  </si>
  <si>
    <t>retrospective mode operational at Intermountain Healthcare since 2004, at MC since 2008, prospective mode operational since 2009</t>
  </si>
  <si>
    <t>Item #</t>
  </si>
  <si>
    <t>Data Edits</t>
  </si>
  <si>
    <t>The purpose of this sheet is to record any substantive edits made to the source data received, so as to be able to trace any edits made and to reverse such edits if necessary.</t>
  </si>
  <si>
    <t>Edit Details</t>
  </si>
  <si>
    <t>Editor</t>
  </si>
  <si>
    <t>Rationale</t>
  </si>
  <si>
    <t>Kensaku Kawamoto, MD, PhD</t>
  </si>
  <si>
    <t>Edit Date</t>
  </si>
  <si>
    <t>Original Data Element Author</t>
  </si>
  <si>
    <t>Guilherme Del Fiol, MD, PhD</t>
  </si>
  <si>
    <t>Patient-specific education materials provided in Spanish because patient is a Spanish-speaker.</t>
  </si>
  <si>
    <t>This translation of CDS inferences (e.g., that a patient should have a particular medical intervention) into different languages is treated as a communication issue and is handled outside of the core CDS engine within a spearate message management system, but this could also be considered part of a larger CDS system.</t>
  </si>
  <si>
    <t>Data element could (should?) be merged with a concept of a Patient Affiliation with an entity whose type is primary care provider, etc.
&gt; Discussion at vMR call 3/4/10: 
- Vojtech: potentially okay to represent in other data element (e.g., patient affiliation data element); however, must be able to communicate the specialty of the provider, type of primary care clinic (e.g., Medicare-sponsored clinic, commercial clinic, etc.).
- Andrew: could be modeled in v3 as person having a role of primary care provider with patient.  
- Tentative decision: explore if can merge with other data elements; if not, keep as separate data element.</t>
  </si>
  <si>
    <t>Internal code set</t>
  </si>
  <si>
    <t>Patient's Primary Care Provider</t>
  </si>
  <si>
    <t>Patient has Moved Out of the Area Status</t>
  </si>
  <si>
    <t>For enrolling into clinical trial, a patient may qualify, but has moved out. In our MESA population (Marshfield Epidemiology Study Area) this status is updated via surveys or other routes (return mailings).
Could probably be encapsulated within a generic Observation, if desired.</t>
  </si>
  <si>
    <t>PHR-User Flag</t>
  </si>
  <si>
    <t>This data element appears to be used primarily for communicating CDS inferences, which was to be out of scope for this analysis.   Also, this data element seems like it could be encapsulated under Other Observation Data Elements.
&gt; vMR call discussion, 3/4/10: 
- Vojtech: this is a communication issue.  
- Andrew: could exist inside or outside the vMR, depending on whether it is just for delivery purposes. 
- Harm: this probably needs to be more rich, like which PHRs the patient uses.
Other associated data: last login date, also is guardian for 2 children - deliver children's alerts</t>
  </si>
  <si>
    <t>&lt;-- means data missing and needs to be entered</t>
  </si>
  <si>
    <t>&gt; Male, Female
&gt; Male, Female, Unknown --&gt; could map to HL7 administrative gender value set
&gt; Male, Female, Undifferentiated (HL7 administrative gender value set; http://www.hl7.org/v3ballot/html/infrastructure/vocabulary/AdministrativeGender.htm)
&gt; Male, Female, null
&gt; HL7 Administrative Gender
&gt; Several local value sets.  Planning to map to HL7 Administrative Sex (OID=2.16.840.1.114222.4.11.927; http://phinvads.cdc.gov/vads/ViewValueSet.action?id=06D34BBC-617F-DD11-B38D-00188B398520)
&gt; Proprietary - Soarian, Eclipsys, Health Data Dictionary
&gt; HITSP C154 vocabularly</t>
  </si>
  <si>
    <t>&gt; #18 (UNMC): captured separately as race and ethnicity (Hispanic or not).  Specific clinically significant ethnic information would be included as problem on problem list. (ie. Those groups that have identifiable genetic risk factors.)</t>
  </si>
  <si>
    <t>&gt; White, Asian, Black, HawaiianOrPacificIslander, AmericanIndian, Hispanic, Other --&gt; could be represented using HL7 race value set (http://www.hl7.org/v3ballot/html/infrastructure/vocabulary/Race.htm)
&gt; AMERICAN INDIAN OR ALASKA NATI, ASIAN, BLACK OR AFRICAN AMERICAN, DECLINED TO ANSWER, NATIVE HAWAIIAN OR OTHER PACIF, WHITE 
&gt; African American or Black, American Indian/Aleutian/Eskimo, Asian, Carribean/West Indian, Caucasian or White, Other    
&gt; Federal race set
&gt; Free text
&gt; ethnicGroupCode and raceCode (CE from HL7)
&gt; Australian Racial Codes  - not currently in use, but could be
&gt; Medi-Spans Medical Condition Code defines poplulation types
&gt; Most systems currently use equivalent of CDC Race Category (OID=2.16.840.1.114222.4.11.83; http://phinvads.cdc.gov/vads/ViewValueSet.action?id=67D34BBC-617F-DD11-B38D-00188B398520#).  Migrating to using CDC Detailed Race (OID=2.16.840.1.114222.4.11.876; http://phinvads.cdc.gov/vads/ViewValueSet.action?id=66D34BBC-617F-DD11-B38D-00188B398520).
&gt; Proprietary - Health Data Dictionary
&gt; HITSP C154 vocabularly</t>
  </si>
  <si>
    <t>&gt; Subset of codes from MeSH represented as a value set in the HL7 v3 vocabulary. http://www.nlm.nih.gov/cgi/mesh/2010/MB_cgi?mode=&amp;term=Age+Groups&amp;field=entry#TreeM01.060
&gt; MeSH
&gt; 5 distinct age range groupings for various purposes.  For example:  Young Child &lt;5; Child 5 - 7; Child 8 - 12; Adolescent 13 - 17; Young Adult 18 - 20; Young Adult  21 - 24; Adult  25 - 34; Adult  35 - 44; Adult  45 - 54; Adult  55 - 64; Geriatric  65 - 74; Geriatric  75 - 84; Geriatric  85+
&gt; Proprietary - Soarian, Eclipsys, Health Data Dictionary</t>
  </si>
  <si>
    <t>Responses for System # 14 on "CDS System Info" Work Sheet (Altos Solutions, Inc. OncoEMR)</t>
  </si>
  <si>
    <t>Web-based oncology-specific electronic medical record using Windows platform and Internet Explorer (v6-8).</t>
  </si>
  <si>
    <t>Altos Solutions, Inc. OncoEMR (System # 14 on Worksheet 2)</t>
  </si>
  <si>
    <t xml:space="preserve">Usage: [X] Used for making patient-specifc inferences        Value sets/terminology - Male, Female        Utilize HL72.3 interface to bring demographics from practice management syste or data entry by clinic personnel.   </t>
  </si>
  <si>
    <t>In development for use with oncology specific testing/screening recommendations</t>
  </si>
  <si>
    <t>Usage: [x] Used for making patient-specific inferences re: eligibility for participation in clinical trials        Value sets/terminology:  ???</t>
  </si>
  <si>
    <t>Usage: [x] Used for making patient-specific inferences re: eligibility for participation in electronic prescribing.  Patient Postal (HOME) address and phone are required fields to electronically prescribe.       Value sets/terminology:  ???</t>
  </si>
  <si>
    <t xml:space="preserve">Usage: [X] Used for making patient-specifc inferences        Value sets/terminology - Hematology/Oncology Diagnosis, Other Medical Problems       Utilize ICD-9 </t>
  </si>
  <si>
    <t>ICD9</t>
  </si>
  <si>
    <t>Usage: [X] Used for making patient-specific inferences Value sets/terminology used:  Too early to tell; stable; improving; little/no improvement; partial remission; complete remission; mets to bone; mets to brain; mets to lung; mets to liver; mets/other; end stage; and NED [ ] Not Used</t>
  </si>
  <si>
    <t>Usage: [X ] Used for making patient-specific inferences Date/Timestamp and initials of user [] Not Used</t>
  </si>
  <si>
    <t>based on workflow technology, using XPDL compliant workflow editor and engine, can work on multiple vendors of a workflow suite, open source and free options available too</t>
  </si>
  <si>
    <t>our vMR is a event table structure which standardized columns and standardized event types. It is available at http://code.google.com/p/healthflow/downloads/list and also it is explained in this video here: http://retroguide.blip.tv</t>
  </si>
  <si>
    <t>HealhtFlow: Worklow engine using XPDL (XML process definition language).  This rule (or scenario, how we call it) is then executed using a workflow engine.               iList: SQL code extended with custom code in C# (hardcoded)</t>
  </si>
  <si>
    <t>Responses for System # 6 on "CDS System Info" Work Sheet (HealthFlow)</t>
  </si>
  <si>
    <t>jean-charles.dufour@univmed.fr</t>
  </si>
  <si>
    <t>Jean-Charles</t>
  </si>
  <si>
    <t>Dufour</t>
  </si>
  <si>
    <t>MD, PhD</t>
  </si>
  <si>
    <t>Université Aix-Marseille</t>
  </si>
  <si>
    <t>LERTIM (Laboratoire d'Enseigenement et de Recherche sur le Traitement de l'Information Médicale)</t>
  </si>
  <si>
    <t>Faculté de Médecine</t>
  </si>
  <si>
    <t>Marseille</t>
  </si>
  <si>
    <t>France</t>
  </si>
  <si>
    <t>27, boulevard Jean Moulin</t>
  </si>
  <si>
    <t>13385</t>
  </si>
  <si>
    <t>+33 (0)4 91 32 46 00</t>
  </si>
  <si>
    <t>Medication transmitted to the CDS are supposed to be correctly  used and administrated to the patient.</t>
  </si>
  <si>
    <t>Tests transmitted to the CDS are supposed to be performed and have a result.</t>
  </si>
  <si>
    <t>But will be computed using birth date</t>
  </si>
  <si>
    <t>Be informed explicitly of the absence of a problem is needed in some case in our system. Currently, we are not sure if this explicit information must be specified by 'Problem status' or by an additional negation indicator</t>
  </si>
  <si>
    <t>This information will not be computable because probably we won't have access to historical data.</t>
  </si>
  <si>
    <t>Not used for inference, but will be used to justify and explain to the users the advice given by the system (which data have been used and what are their origin)</t>
  </si>
  <si>
    <t>An observation method is sometime required for clinical trials eligibility (eg patient must have a "Biopsy-proven prostate cancer" , "squamous cell carcinoma of the penis proven by histological exam",...)</t>
  </si>
  <si>
    <t>Not used for inference, but will be used to justify and explain to the users the advice given by the system (which data have been used and what are their origin) - same as 'Problem Observation Identifier"</t>
  </si>
  <si>
    <t>No - So far this kind of information has not been found in the reviewed clinical trials - But we can imagine that it could be usefull in some case (for example : patient with (or without) a pacemaker could be a contraindication for some clinical trials)</t>
  </si>
  <si>
    <t>Observer Identifier</t>
  </si>
  <si>
    <t>Laboratory ID, NurseID, …</t>
  </si>
  <si>
    <t>to determine if two or more different test was performed by the same provider</t>
  </si>
  <si>
    <t>Example "Increased Protate-Specific Antigen on three successive measurement made by the same laboratory…"</t>
  </si>
  <si>
    <t>Example : "patient consent"; "life expectancy"; "ECOG/WHO score";"ability to take medication",…</t>
  </si>
  <si>
    <t>Example of eligibility criteria which refer to procedure data : "history of major surgery (example : coronary artery bypass surgery) within 30 days before the inclusion"</t>
  </si>
  <si>
    <t>Example of eligibility criteria which refer to adverse reaction data : "hypersensitivity to GnRH or its analogues"</t>
  </si>
  <si>
    <t>Example of eligibility criteria which refer to laboratory observation data : "Full blood count with Hb&gt;=8g/dL, ANC &gt;=1.5x10^9, Platelets &gt;=100 x10^9 /L"</t>
  </si>
  <si>
    <t>Example of eligibility criteria which refer to physical finding : "Severe hypertension uncontrolled by proper treatment (&gt;=160 mmHg systolic and/or &gt;=90mmHg diastolic"</t>
  </si>
  <si>
    <t>Example of eligibility criteria which refer to family history observation : "no family history of lung cancer"</t>
  </si>
  <si>
    <t>Example of eligibility criteria which refer to patient affiliation : "patient affiliation with a social security scheme"</t>
  </si>
  <si>
    <t>java, owl, web services are considered</t>
  </si>
  <si>
    <t>no</t>
  </si>
  <si>
    <t>Could be incomplete (for example only year, or month and year). Will be used to compute current age of the patient and some periodes or delays relative to other dates of patient data (for example age of apparition of some deseases or clinical signs).</t>
  </si>
  <si>
    <t>All information provided is assumed to be trust-worthy. The untrustworthy data will not be transmitted to the CDS.</t>
  </si>
  <si>
    <t>ASTEC CDS</t>
  </si>
  <si>
    <t>www.projet-astec.fr</t>
  </si>
  <si>
    <t>Currently under active development. The ASTEC' project has started in january 2009 and will be finished in january 2012.</t>
  </si>
  <si>
    <t>Oncology. Urogenital cancer (and specialy prostate cancer) is mainly the domain explore by ASTEC.</t>
  </si>
  <si>
    <t>Before ASTEC, the LERTIM laboratory has previously developed a functionnal prototype (named ProtoGuide) which operated on specific EHR used by a multidisciplinary committee of thoraco-oncology in Marseille. ProtoGuide was limited to very few clinical trials in the thoraco-oncology domain. It served as a proof-of-concept and inspired the ASTEC' project.  The information given within this study take into account : 1) our previous experience with ProtoGuide and 2) the firsts developements and the projections of the needs within the ASTEC' project.</t>
  </si>
  <si>
    <t>Jean-Charles Dufour - Chief Scientist of Work Package dedicated to the setting up of the CDS within ASTEC' project. Laurent Charlois - Research engineer working on implementation of the CDS.</t>
  </si>
  <si>
    <t>ASTEC (System # 5 on Worksheet 2)</t>
  </si>
  <si>
    <t>Responses for System # 5 on "CDS System Info" Work Sheet (ASTEC)</t>
  </si>
  <si>
    <t>Referred to as LanguageCommunication associated with informationRecipient in HL7 Infobutton standard.
This data element appears to be in a gray zone between data needed for generating patient-specific inferences vs. data needed for communicating such inferences, which were to be out of scope for this analysis.  However, it probably belongs in the vMR.
&gt; Discussion from vMR call, 3/4/2010: 
- Guilherme: in HL7 v3, this is a special class, and not an observation.  Language Communication class in HL7 has information on language, proficiency, preferred.
- Vote to keep separate: Andrew, Guilherme, Howard (good to cover something that is in the standard)
- Vote to merge with observation: Vojtech, Ken
- Vote to abstain: Harm, Jim, Saverio, Scott
- Tentative decision: keep as separate data element</t>
  </si>
  <si>
    <t>Referred to as LanguageCommunication associated with performer in HL7 Infobutton standard.
This data element appears to be in a gray zone between data needed for generating patient-specific inferences vs. data needed for communicating such inferences, which were to be out of scope for this analysis.  However, it probably belongs in the vMR.
&gt; Discussion from vMR call, 3/4/2010: 
- Guilherme: in HL7 v3, this is a special class, and not an observation.  Language Communication class in HL7 has information on language, proficiency, preferred.
- Vote to keep separate: Andrew, Guilherme, Howard (good to cover something that is in the standard)
- Vote to merge with observation: Vojtech, Ken
- Vote to abstain: Harm, Jim, Saverio, Scott
- Tentative decision: keep as separate data element</t>
  </si>
  <si>
    <t>System interface is in English because system user is an English speaker.</t>
  </si>
  <si>
    <t xml:space="preserve">The type of individual who uses the CDS system (i.e., initiates a knowledge retrieval request). </t>
  </si>
  <si>
    <t>Referred to as "performer" in HL7 Infobutton standard. Modeled in HL7 RIM as a Participation class</t>
  </si>
  <si>
    <t>Referred to as "informationRecipient" in HL7 Infobutton standard. Modeled in HL7 RIM as a Participation class</t>
  </si>
  <si>
    <t xml:space="preserve">The type of individual who consumes the CDS content. </t>
  </si>
  <si>
    <t>To identify if the person receiving the knowledge is a patient or a health care provider</t>
  </si>
  <si>
    <t>Task Context</t>
  </si>
  <si>
    <t>Modeled in HL7 RIM as an Act class</t>
  </si>
  <si>
    <t xml:space="preserve">The task that an individual is performing in an EHR or PHR system. </t>
  </si>
  <si>
    <t>To help determine the specific knowledge needs that this individual might have.</t>
  </si>
  <si>
    <t>Dr. Patrick Redington</t>
  </si>
  <si>
    <t>K. Kawamoto talked to P. Redington on 3/10/2010 to verify understanding of meaning behind this data element.</t>
  </si>
  <si>
    <t>Merged "Education Topics" Data Element, which referred to whether a patient received education on a given topic, with Other Observation Data Elements, which explicitly included such educational interventions.
Added value set on education topics to Other Observation Focus Code.</t>
  </si>
  <si>
    <t xml:space="preserve">For educational topics:  VA-ADVANCE DIRECTIVES, VA-ADVANCE DIRECTIVES SCREENING, VA-ALCOHOL ABUSE , VA-ALCOHOL  ABUSE COMPLICATIONS, VA-ALCOHOL ABUSE DIET, VA-ALCOHOL ABUSE DISEASE PROCESS,  VA-ALCOHOL ABUSE EXERCISE, VA-ALCOHOL ABUSE FOLLOW-UP, VA-ALCOHOL ABUSE LIFESTYLE ADAPTATIONS, VA-ALCOHOL ABUSE MEDICATIONS, VA-ALCOHOL ABUSE SCREENING, VA-CATHETER CARE, VA-DIABETES, VA-DIABETES COMPLICATIONS, VA-DIABETES DIET, VA-DIABETES DISEASE PROCESS,   VA-DIABETES EXERCISE, VA-DIABETES FOLLOW-UP, VA-DIABETES FOOT CARE, VA-DIABETES LIFESTYLE ADAPTATIONS, VA-DIABETES MEDICATIONS, VA-EXERCISE, VA-EXERCISE SCREENING, VA-HIV TRANSMISSION,  VA-HTN EXERCISE , VA-HTN MEDICATION ADHERENCE , VA-HTN NUTRITION EDUCATION, VA-IMMUNIZATIONS, VA-MEDICATIONS, VA-NUTRITION/OBESITY,   VA-NUTRITION/WEIGHT SCREENING, VA-SAFETY/HOME/FALLS, VA-SEAT BELT USE , VA-SEAT BELT USE SCREENING, VA-SELF BREAST EXAM, VA-SMOKING CESSATION, VA-SUBSTANCE ABUSE ,  VA-SUBSTANCE ABUSE COMPLICATIONS, VA-SUBSTANCE ABUSE DIET, VA-SUBSTANCE ABUSE DISEASE PROCESS,  VA-SUBSTANCE ABUSE EXERCISE, VA-SUBSTANCE ABUSE FOLLOW-UP,  VA-SUBSTANCE ABUSE LIFESTYLE ADAPTATIONS, VA-SUBSTANCE ABUSE MEDICATIONS, VA-SUNSCREEN, VA-TOBACCO USE SCREENING   </t>
  </si>
  <si>
    <t>Merged "Exam" Data Element, which referred to whether a patient received a specific exam (e.g., diabetic eye exam, diabetic foot exam) with Procedure Data Elements, and added "Exam" as a Procedure type.
Added value set on exam topics to Procedure Focus Code.</t>
  </si>
  <si>
    <t xml:space="preserve">CPT, ICD OPERATION/PROCEDURE (ICD is used only for inpatients)
</t>
  </si>
  <si>
    <t xml:space="preserve">ABDOMINAL GIRTH, AUDIOMETRY, BLOOD PRESSURE, CENTRAL VENOUS PRESSURE, 
CIRCUMFERENCE/GIRTH, FETAL HEART TONES, FUNDAL HEIGHT, HEAD CIRCUMFERENCE, HEARING, HEIGHT, PAIN, PULSE, PULSE OXIMETRY, RESPIRATION,    TEMPERATURE, TONOMETRY, VISION CORRECTED, VISION UNCORRECTED, WEIGHT
Exam types: ABDOMEN EXAM, AUDIOMETRIC SCREENING, AUDIOMETRIC THRESHOLD, BREAST EXAM, CHEST EXAM,   DIABETIC EXAM, DIABETIC EYE EXAM, DIABETIC FOOT CHECK, DIABETIC FOOT EXAM, COMPLETE,   DIABETIC TELERETINAL EYE EXAM, EAR EXAM, EYE MUSCLE BALANCE EXAM,  FOBT(CLINIC), GENERAL DEVELOPMENT EXAM, GENERAL EXAM, HEARING EXAM, HEART EXAM, HERNIA EXAM, MOUTH EXAM,   NECK EXAM, NEUROLOGICAL EXAM, ORTHO EXAM, OTO EXAM, PELVIC EXAM, RECTAL EXAM,   SCOLIOSIS SCREENING, SEX DEVELOPMENT EXAM, TONOMETRY, TYMPANOGRAM VISION EXAM   </t>
  </si>
  <si>
    <t>Moved response for VistA for Physical Finding Type to Physical Finding Code.</t>
  </si>
  <si>
    <t>Value set provided indicated the concept being represented was a Physical Finding Code.</t>
  </si>
  <si>
    <t>Systolic Blood Pressure and Diastolic Blood Pressure within a Blood Pressure</t>
  </si>
  <si>
    <t>To evaluate the full contents of a physical finding.</t>
  </si>
  <si>
    <t>Physical Finding Identifier</t>
  </si>
  <si>
    <t>The identifier for the specific physical finding.</t>
  </si>
  <si>
    <t>Health System A, Medical Record Entry Identifier Find_12345</t>
  </si>
  <si>
    <t>The type of observer that made the finding.</t>
  </si>
  <si>
    <t>The ID of the encounter associated with the physical finding (i.e., the encounter within which the physical finding was made).</t>
  </si>
  <si>
    <t>To determine if an appropriate examination was conducted during a specific hospitalization.</t>
  </si>
  <si>
    <t>Family History Observation Data Elements</t>
  </si>
  <si>
    <t>Observation Note(s)</t>
  </si>
  <si>
    <t>Note(s) associated with the observation.</t>
  </si>
  <si>
    <t>Free-text Pap test report.</t>
  </si>
  <si>
    <t>Finding Note(s)</t>
  </si>
  <si>
    <t>Note(s) associated with the finding.</t>
  </si>
  <si>
    <t>Free-text cardiac auscultation notes.</t>
  </si>
  <si>
    <t>To identify all potentially relevant findings of a given type (e.g., for vital signs).</t>
  </si>
  <si>
    <t>Other Observation Data Elements</t>
  </si>
  <si>
    <t>Goal Data Elements</t>
  </si>
  <si>
    <t>Interested in receiving calendar invites to HL7 virtual medical record (vMR) project calls - Thursdays 4pm US Eastern</t>
  </si>
  <si>
    <t>Already on List</t>
  </si>
  <si>
    <t>Vital Sign Measurement, Other Physical Exam Finding, Radiology Finding, Procedure Finding, Physical Finding Scale, etc.</t>
  </si>
  <si>
    <t>Observations regarding a patient's family history.</t>
  </si>
  <si>
    <t>Relationship to Patient Code</t>
  </si>
  <si>
    <t>The coded value representing the individual's relationship to the patient.</t>
  </si>
  <si>
    <t>SNOMED CT 25211005; Aunt</t>
  </si>
  <si>
    <t>To determine whether a patient has an indication for BRCA1/2 genetic testing.</t>
  </si>
  <si>
    <t>Could be self.</t>
  </si>
  <si>
    <t>Family Member Problem(s)</t>
  </si>
  <si>
    <t>Problem(s) of the family members</t>
  </si>
  <si>
    <t>Family Member Demographic(s)</t>
  </si>
  <si>
    <t>Demographics of the family member, such as gender and age.</t>
  </si>
  <si>
    <t>Demographic information in examples above.</t>
  </si>
  <si>
    <t>To determine whether a relative had early-onset cardiovascular disease.</t>
  </si>
  <si>
    <t>May wish to include family member name, so that it can be part of a pedigree, which may be generated by a CDS engine.</t>
  </si>
  <si>
    <t>N/A; 85 years</t>
  </si>
  <si>
    <t>Family Member Age of Death</t>
  </si>
  <si>
    <t>Respondents</t>
  </si>
  <si>
    <t>scherpbierh@mlhs.org</t>
  </si>
  <si>
    <t>Harm</t>
  </si>
  <si>
    <t>J.</t>
  </si>
  <si>
    <t xml:space="preserve">Scherpbier </t>
  </si>
  <si>
    <t>Chief Medical Information Officer</t>
  </si>
  <si>
    <t>Main Line Health</t>
  </si>
  <si>
    <t>1180 W. Swedesford Road</t>
  </si>
  <si>
    <t>Southpoint Two</t>
  </si>
  <si>
    <t>Berwyn</t>
  </si>
  <si>
    <t>PA</t>
  </si>
  <si>
    <t>USA</t>
  </si>
  <si>
    <t>19312</t>
  </si>
  <si>
    <t>484-596-1790</t>
  </si>
  <si>
    <t>Duke point-of-care disease management system and enterprise care quality reporting system.</t>
  </si>
  <si>
    <t>Siemens' Soarian ® Clinical Information System, with specific CDS components the Soarian Rules Engine and Soarian Workflow Engine</t>
  </si>
  <si>
    <t xml:space="preserve">Point of care, real-time or near real-time alerts and reminders on a variety of CDS areas, including adverse drug events, catheter protocols, HIT, infection prevention, and research protocols. </t>
  </si>
  <si>
    <t>Operational since 2005 and constantly adding new CDS rules.</t>
  </si>
  <si>
    <t xml:space="preserve">Deployed across 3 acute care facilities in the Main Line Health System, and one rehab facility.  Number of potential users:  approximately 1000 physicians, and 3000+ nurses, who can receive patient specific alerts. </t>
  </si>
  <si>
    <t xml:space="preserve">Soarian Rules Engine uses Arden Syntax for definition of rules.  It is called from within the Soarian Workflow Engine, which is a TIBCO-provided Process Management System, and uses a TIBCO proprietary language / method for definition of processes, through a graphical process definition tool.  All processes and rules are defined and maintained by Main Line Health IT personnel. </t>
  </si>
  <si>
    <t>Harm Scherpbier - CMIO</t>
  </si>
  <si>
    <t>Siemens' Soarian® Clinical Information System, which includes the Soarian Rules Engine and the Soarian Workflow Engine for CDS and Process Management.</t>
  </si>
  <si>
    <t xml:space="preserve">No - we directly refer to the Siemens Soarian data model. </t>
  </si>
  <si>
    <t>System #</t>
  </si>
  <si>
    <t>To support chronic disease management and health maintenance in the outpatient care setting, and in particular in primary care settings.</t>
  </si>
  <si>
    <t>CDS System Information</t>
  </si>
  <si>
    <t>CDS Data Needs</t>
  </si>
  <si>
    <t>Additional Information</t>
  </si>
  <si>
    <t>Other Co-Authors</t>
  </si>
  <si>
    <t>February 19, 1975</t>
  </si>
  <si>
    <t>Responses for System # 2 on "CDS System Info" Work Sheet (Siemens Soarian Rules Engine and Workflow Engine)</t>
  </si>
  <si>
    <t>Responses for System # 1 on "CDS System Info" Work Sheet (Duke Disease Management System and Care Quality Reporting System)</t>
  </si>
  <si>
    <t>SEBASTIAN data model (described in reference in Worksheet # 2).  Consists of vMR that is based on RIM but greatly simplified.  Uses predominantly UMLS terminologies.</t>
  </si>
  <si>
    <t>SEBASTIAN CDS Web service (described in reference in Worksheet # 2)</t>
  </si>
  <si>
    <t>Used in Infobutton standard using MeSH age groups</t>
  </si>
  <si>
    <t>Soarian proprietary</t>
  </si>
  <si>
    <t>No</t>
  </si>
  <si>
    <t xml:space="preserve">used for example for HIT decision rules - we exclude all patients under 16 years old. </t>
  </si>
  <si>
    <t>3 areas for retrieving problem data:  chief complaint field (highly unreliable but sometimes included), billing diagnoses (ICD9), and problem list (not currently active, will start using soon with SNOMED vocabulary)</t>
  </si>
  <si>
    <t>free-text (for chief complaint - highly unreliable), ICD9 code, or SNOMED CORE problem sub-set</t>
  </si>
  <si>
    <t>Current options are medication order (as ordered by physician on CPOE), med administration (as given by nurse), or home med documentation (as documented by physician or nurse during med reconciliation)</t>
  </si>
  <si>
    <t>Main Line service code, or First Data Bank medication code, or NDC code, or First Data Bank therapeutic category code</t>
  </si>
  <si>
    <t>mostly inpatient med orders - and looking for "currently active orders" - which is in a way an interval, but only "current".</t>
  </si>
  <si>
    <t xml:space="preserve">Not currently in use in a CDS application - but planning to start using.  </t>
  </si>
  <si>
    <t xml:space="preserve">not currently using - and once we do we would use a Soarian proprietary structure to store, and use SNOMED to encode. </t>
  </si>
  <si>
    <t>same as above</t>
  </si>
  <si>
    <t xml:space="preserve">CDS makes no distinction in the test types - all done through test codes, see below. </t>
  </si>
  <si>
    <t xml:space="preserve">Main Line Health Service Codes, and sometimes LOINC codes where they were applied.  Data structure is Soarian proprietary. </t>
  </si>
  <si>
    <t xml:space="preserve">Numeric (from Soarian Proprietary field), or sometimes free text or text elements following Main Line Health local definitions. </t>
  </si>
  <si>
    <t>Soarian proprietary data structure and terminology - augmented with Main Line Health local definitions for certain text-based terms and concepts</t>
  </si>
  <si>
    <t>soarian proprietary</t>
  </si>
  <si>
    <t>Other Information/ Respondent Comments</t>
  </si>
  <si>
    <t>Value Sets/Terminologies Used for Data Element
For non-UMLS terminologies, indicate UMLS terminology to which source terminology could be mapped (see above for instructions and column G for examples)</t>
  </si>
  <si>
    <t>Used by CDS System to Make Patient-Specific Inferences?</t>
  </si>
  <si>
    <t>Value set used - Male, Female, Unknown
Could be represented using HL7 administrative gender value set (Male, Female, Undifferentiated; from http://www.hl7.org/v3ballot/html/infrastructure/vocabulary/AdministrativeGender.htm)</t>
  </si>
  <si>
    <t>Have not had to use more specific clinical gender in any current CDS applications (e.g., for various biological states that lie outside of the usual male/female genders).  In this CDS system, such clinical genders would be represented as clinical observations.</t>
  </si>
  <si>
    <t>Value set used - White, Asian, Black, HawaiianOrPacificIslander, AmericanIndian, Hispanic, Other
Could be represented using HL7 race value set, which is pretty comprehensive - http://www.hl7.org/v3ballot/html/infrastructure/vocabulary/Race.htm
Also, some races potentially important for CDS, such as Ashkenazi Jews for some hereditary medical conditions, is not represented in the current race value set.  In this CDS system, such information would be represented as clinical observations, but it may be more natural to represent this information as a core race.  Also, this CDS system mixes ethnic and racial information (i.e., Hispanic, non-Hispanic), whereas the two may need to be separated out further.</t>
  </si>
  <si>
    <t>Current data model does not indicate relative contribution of different races in the case of multiple races.  However, it is unlikely most clinical information systems would capture such detail in the administrative system.  If needed, such information (e.g., that a patient is approximately 25% Asian and 75% White) would likely be best collected as additional clinical observations.</t>
  </si>
  <si>
    <t>ProblemListEntry, EncounterDiagnosis</t>
  </si>
  <si>
    <t>In current system, ProblemListEntry and EncounterDiagnosis are separate concepts.  Addition of this data element would allow the two concepts to be merged.</t>
  </si>
  <si>
    <t>ICD9CM, SNOMED CT</t>
  </si>
  <si>
    <t>Active, Resolved
"Does not have" status would be useful to have.</t>
  </si>
  <si>
    <t>This information is inferred in this CDS system based on problem status and date of observation, in conjunction with other available clinical data.</t>
  </si>
  <si>
    <t>Currently, all information provided is assumed to be trust-worthy. Removal of untrustworthy data occurs outside of the CDS engine.</t>
  </si>
  <si>
    <t>NDC, SNOMED CT, First DataBank National Drug Data File Plus Source Vocabulary, RxNorm</t>
  </si>
  <si>
    <t>Currently not used. Would have been captured as an Observation if needed.</t>
  </si>
  <si>
    <t>Inpatient, ED, outpatient, several other; SNOMED CT in some cases  --&gt; could all be mapped to SNOMED CT</t>
  </si>
  <si>
    <t>HIPAA Provider Taxonomy --&gt; could probably use SNOMED CT</t>
  </si>
  <si>
    <t>CPT, SNOMED CT</t>
  </si>
  <si>
    <t>SNOMED CT</t>
  </si>
  <si>
    <t>Causative agent type inferred from causative agent code</t>
  </si>
  <si>
    <t>SNOMED CT, First DataBank code sets</t>
  </si>
  <si>
    <t>Chemistry/Hematology, Microbiology, Pathology --&gt; could be mapped to SNOMED CT</t>
  </si>
  <si>
    <t>System currently only cares about completed tests.</t>
  </si>
  <si>
    <t>LOINC, SNOMED CT</t>
  </si>
  <si>
    <t>LOINC, SNOMED CT
Vendor-specific laboratory codes --&gt; could be mapped to LOINC or SNOMED CT</t>
  </si>
  <si>
    <t>SNOMED CT for coded values
For units, use The Unified Code for Units of Measure (http://unitsofmeasure.org/)</t>
  </si>
  <si>
    <t>N, A, H, L, HH, LL --&gt; could use HL7 observation interpretaiton codes (http://www.hl7.org/v3ballot/html/infrastructure/vocabulary/vs_ObservationInterpretation.htm#ObservationInterpretation)</t>
  </si>
  <si>
    <t>Captured using physical finding code, when relevant</t>
  </si>
  <si>
    <t>N, H, L, HH, LL --&gt; could use HL7 observation interpretaiton codes (http://www.hl7.org/v3ballot/html/infrastructure/vocabulary/vs_ObservationInterpretation.htm#ObservationInterpretation)</t>
  </si>
  <si>
    <t>Program Enrollment, Provider Affiliation</t>
  </si>
  <si>
    <t>Active, Inactive</t>
  </si>
  <si>
    <t>Question Response Observations, Patient Preferences, Patient Refusals, Communications</t>
  </si>
  <si>
    <t>Duke Disease Management System and Care Quality Reporting System (System # 1 on Worksheet 2)</t>
  </si>
  <si>
    <t>Siemens Soarian Rules Engine and Workflow Engine (System # 2 on Worksheet 2)</t>
  </si>
  <si>
    <t>Age at which patient died.</t>
  </si>
  <si>
    <t>Problem information in examples above.</t>
  </si>
  <si>
    <t>Observation Identifier</t>
  </si>
  <si>
    <t>Exam types are provided national, local institutions can add.</t>
  </si>
  <si>
    <t>Merged "Health Factor" Data Element, which provided a catch-all mechanism for various obserations, with Other Observation Data Elements, which conceptually represents the same type of information.</t>
  </si>
  <si>
    <t>Educational materials listed have been distributed nationally, sites can add their own.
Over 700 entires, sites can define their own.</t>
  </si>
  <si>
    <t>Merged "Immunization" Data Element with "Medication Observation" Data Element, as inclusion of immunizations was the intent from the beginning for the Medication Observation.  Made it more explicit under Medication Observation that Immunizations are included.  Noted that VHA handles the concepts separately.</t>
  </si>
  <si>
    <t>Observations regarding a patient's medications.  Immunizations included.</t>
  </si>
  <si>
    <t>Immunizations handled separately from medications in VistA.  Immunization codes currently being standardized.</t>
  </si>
  <si>
    <t>NDF-RT, Internal codes
Immunizations: ADENOVIRUS,TYPE 4, ADENOVIRUS,TYPE 7, ANTHRAX,SC, BCG, BCG,INTRAVESICAL,  BCG,PERCUT, CHICKENPOX, CHOLERA, CHOLERA, ORAL, DIP-TET-a/PERT,  DIP.,PERT.,TET. (DPT), DIPHTHERIA, DIPTHERIA-TETANUS (DT-PEDS), DTB/HIB, DTP, POLIO, ENCEPHALITIS, FLU,3 YRS, FLU,NASAL, FLU,WHOLE,
GAMMA GLOBULIN,HEPA ADULT, HEPA,PED/ADOL-2, HEPA,PED/ADOL-3 DOSE, HEPA/HEPB ADULT, HEPATITIS A, HEPATITIS B, HEPB, ILL PAT, HEPB/HIB,
HIB,HBOC, HIB,PRP-D, HIB,PRP-OMP, HIB,PRP-T, INFLUENZA, INFLUENZA B, LYME DISEASE, MEA-MUMPS-RUB-VARCELLA, MEASLES, MEASLES,MUMPS,
RUBELLA (MMR),MEASLES,RUBELLA (MR), MENINGOCOCCAL, MUMPS, ORAL POLIOVIRUS, PLAGUE, PNEUMOCOCCAL, PNEUMOCOCCAL,PED, PNEUMOVAX, POLIOMYELITIS, RABIES, RABIES,ID, RABIES,IM, ROTOVIRUS,ORAL, RUBELLA, RUBELLA, MUMPS, SMALLPOX, SWINE FLU BIVAL, SWINE FLU MONO, TETANUS DIPTHERIA (TD-ADULT), TETANUS TOXOID, TYPHOID, TYPHOID, TYPHOID,AKD,SC, TYPHOID,H-P,SC/ID, TYPHOID,ORAL, TYPHUS, UNLISTED, YELLOW FEVER</t>
  </si>
  <si>
    <t>&gt; #7 (VistA): immunizations handled separately from medications.</t>
  </si>
  <si>
    <t>Merged "Mental Health Tests and Surveys" Data Element with Other Observation Data Elements, which explicitly included such tests and surveys.</t>
  </si>
  <si>
    <t>Orderable Item Status</t>
  </si>
  <si>
    <t>Additional Data Elements for All Orderable Items (e.g., Medications, Labs, Procedures)</t>
  </si>
  <si>
    <t>Ordered, Canceled, Completed</t>
  </si>
  <si>
    <t>To check if a required laboratory test has been ordered</t>
  </si>
  <si>
    <t>The status of an item that can be ordered.</t>
  </si>
  <si>
    <t>Converted "Orderable Item" to "Orderable Item Status."</t>
  </si>
  <si>
    <t>K. Kawamoto talked to P. Redington on 3/10/2010 to verify understanding of meaning behind this data element.
This change will make it more consistent with the other "status"-type data elements data have been added to the orderable items.</t>
  </si>
  <si>
    <t>Overlaps with other statuses, e.g., Procedure Status</t>
  </si>
  <si>
    <t>Includes procedures billed for using U.S. CPT codes.
Include radiology procedures, skin test procedures.
May need a procedure type (e.g., Radiological Procedure, Surgical Procedure, etc.).</t>
  </si>
  <si>
    <t>Do you have what could be considered an institutional virtual medical record (vMR)?  If yes, please consider making the vMR publicly available to inform development of the HL7 vMR standard.  If you are williing to provide this information, it can be emailed to Ken Kawamoto at kawam001@mc.duke.edu.  If you are unable to make such a public contribution, please describe your vMR (including CDS output model) here to the extent possible.</t>
  </si>
  <si>
    <t>Birth Date</t>
  </si>
  <si>
    <t>Used to determine if a patient is eligible for age-specific health maintenance procedures (e.g., pediatric immunizations, colonoscopy)</t>
  </si>
  <si>
    <t>The date on which the patient was born.</t>
  </si>
  <si>
    <t>If available, could be used to derive other age-related data elements.  However, may not want to use this information in certain circumstances where a thirdy party handles the evaluation, when less identifying derivative information (e.g., age in years) could be used, as birth date could be used to identify the patient evaluated relatively easily even when other identifiers are not transmitted</t>
  </si>
  <si>
    <t>Interested in collaborating on joint manuscript*</t>
  </si>
  <si>
    <t>Yes</t>
  </si>
  <si>
    <t>Age</t>
  </si>
  <si>
    <t>The patient's age</t>
  </si>
  <si>
    <t>45 years</t>
  </si>
  <si>
    <t>The patient's age group</t>
  </si>
  <si>
    <t>19+ years</t>
  </si>
  <si>
    <t>Used to determine if a health information resource should be provided for children or adults</t>
  </si>
  <si>
    <t>Infobutton standard allows units of years, months, weeks, days, or hours</t>
  </si>
  <si>
    <t>In actual implementation, would likely be split up into sub-elements (e.g., street address, city, state, postal code)</t>
  </si>
  <si>
    <t>100 Main St., Durham, NC, 27705, U.S.A.</t>
  </si>
  <si>
    <t>The patient's postal address(es)</t>
  </si>
  <si>
    <t>Example Usage(s) for Making Patient-Specific Inferences</t>
  </si>
  <si>
    <t>kawam001@mc.duke.edu</t>
  </si>
  <si>
    <t>Dr.</t>
  </si>
  <si>
    <t>Middle Name</t>
  </si>
  <si>
    <t>Kensaku</t>
  </si>
  <si>
    <t>Kawamoto</t>
  </si>
  <si>
    <t>Assistant Professor</t>
  </si>
  <si>
    <t>Duke University</t>
  </si>
  <si>
    <t>Deparment</t>
  </si>
  <si>
    <t>Email*</t>
  </si>
  <si>
    <t>Salutation*</t>
  </si>
  <si>
    <t>First (Given) Name*</t>
  </si>
  <si>
    <t>Last (Family) Name*</t>
  </si>
  <si>
    <t>Community and Family Medicine</t>
  </si>
  <si>
    <t>Address 1</t>
  </si>
  <si>
    <t>Address 2</t>
  </si>
  <si>
    <t>Address 3</t>
  </si>
  <si>
    <t>United States</t>
  </si>
  <si>
    <t>North Carolina (NC)</t>
  </si>
  <si>
    <t>DUMC 104007</t>
  </si>
  <si>
    <t>Phone Number</t>
  </si>
  <si>
    <t>919-684-2340</t>
  </si>
  <si>
    <t>Division (if applicable)</t>
  </si>
  <si>
    <t>Clinical Informatics</t>
  </si>
  <si>
    <t>Other relevant title/affiliations</t>
  </si>
  <si>
    <t>Co-Chair, HL7 CDS Work Group</t>
  </si>
  <si>
    <t>Title*</t>
  </si>
  <si>
    <t>Institution*</t>
  </si>
  <si>
    <t>Country*</t>
  </si>
  <si>
    <t>State/Province*</t>
  </si>
  <si>
    <t>City*</t>
  </si>
  <si>
    <t>Durham</t>
  </si>
  <si>
    <t>Zip/Postal Code*</t>
  </si>
  <si>
    <t>CDS system</t>
  </si>
  <si>
    <t>System Purpose</t>
  </si>
  <si>
    <t>Operational Status (operational vs. in development)</t>
  </si>
  <si>
    <t>Deployment Scope/Scale</t>
  </si>
  <si>
    <t>Other Descriptive Information</t>
  </si>
  <si>
    <t>References (e.g., Manuscripts, URLs)</t>
  </si>
  <si>
    <t>Respondent(s) Providing Insight on System, and Relationship with System (e.g., Co-designer; knowledge engineer; senior informaticist)</t>
  </si>
  <si>
    <t>Operational since 2006.</t>
  </si>
  <si>
    <t>Currently supported conditions: adult health maintenance, diabetes, hypertension.  Support for multiple other conditions under active development.  Usage: ~500 distinct clinical users/week, ~5,000 distinct patients evaluated/week.  Actively used across all 20+ Duke Univeristy Health System primary care clinics.</t>
  </si>
  <si>
    <t>K. Kawamoto - chief architect and knowledge engineer.</t>
  </si>
  <si>
    <t>Same CDS infrastructure and knowledge modules are used for the disease management system and the enterprise care quality reporting system.  Enabled by CDS Web service known as SEBASTIAN, whose service interface is the basis of the HL7 and OMG Decision Support Service standards.</t>
  </si>
  <si>
    <t xml:space="preserve">Lobach DF, Kawamoto K, Anstrom KJ, Russel ML, Woods P, Smith D. Development, deployment and usability of a point-of-care decision support system for chronic disease management using the recently-approved HL7 Decision Support Service standard. Medinfo.  2007;861-5. </t>
  </si>
  <si>
    <t>Data Element</t>
  </si>
  <si>
    <t>Definition</t>
  </si>
  <si>
    <t>Example(s)</t>
  </si>
  <si>
    <t>Comments</t>
  </si>
  <si>
    <t>Demographic Data Elements</t>
  </si>
  <si>
    <t>Gender</t>
  </si>
  <si>
    <t>The patient's gender</t>
  </si>
  <si>
    <t>To determine if a patient should receive a gender-specific health maintenance procedure (e.g., Pap test)</t>
  </si>
  <si>
    <t>Male, Female</t>
  </si>
  <si>
    <t>Race(s)</t>
  </si>
  <si>
    <t>The patient's race(s)</t>
  </si>
  <si>
    <t>Black</t>
  </si>
  <si>
    <t>Used as a parameter for calculating glomerular filtration rate</t>
  </si>
  <si>
    <t>Used to determine if pediatric patient is at increased risk of lead poisoning due to residence at public or private housing known to still have lead paint</t>
  </si>
  <si>
    <t>Problem Observation Data Elements</t>
  </si>
  <si>
    <t>Observations regarding a patient's problems/conditions</t>
  </si>
  <si>
    <t>Problem Code</t>
  </si>
  <si>
    <t>To enable relevant data regarding the finding to be retrieved from the electronic health record for presentation to the end-user.
Note that this identifier essentially makes all other original data elements associated with the finding available to the system making use of the patient-specific inference, including such information as the provider who made the finding.</t>
  </si>
  <si>
    <t>Blood pressure, for example, could be reported by a patient through a personal health record.</t>
  </si>
  <si>
    <t>Full Problem information would allow for calculation of age of onset, as is often required for CDS on this topic.</t>
  </si>
  <si>
    <t>Health Insurance Program, Care Management Program, Disease Management Program, Primary Care Clinic, etc.</t>
  </si>
  <si>
    <t>Date/time when the observation on the affiliation was made</t>
  </si>
  <si>
    <t>Responses for System # 8 on "CDS System Info" Work Sheet (Nutritionist's Assistant)</t>
  </si>
  <si>
    <t>No response.</t>
  </si>
  <si>
    <t>The ID of the encounter associated with the procedure (i.e., the encounter within which the procedure was conducted).</t>
  </si>
  <si>
    <t>To determine if a procedure was conducted during a specific hospitalization.</t>
  </si>
  <si>
    <t>Adverse Reaction Data Elements</t>
  </si>
  <si>
    <t>Adverse reactions to a given agent.</t>
  </si>
  <si>
    <t>Causative Agent Type</t>
  </si>
  <si>
    <t>Type of agent causing the adverse reaction.</t>
  </si>
  <si>
    <t>Medication, Food</t>
  </si>
  <si>
    <t>Causative Agent Code</t>
  </si>
  <si>
    <t>The coded value representing the causative agent of the adverse reaction.</t>
  </si>
  <si>
    <t>SNOMED CT 102263004; eggs</t>
  </si>
  <si>
    <t>To determine if a patient has an egg allergy and should not be administered a flu vaccination.</t>
  </si>
  <si>
    <t>Note that data elements are grouped -- please click the (+) signs on the left margin to expand these data elements.</t>
  </si>
  <si>
    <t>To determine if an observation regarding a problem indicated whether the patient has a problem; does not have a problem; or had the problem, but the problem is now resolved.</t>
  </si>
  <si>
    <t>To determine if a patient is receiving appropriate pharmacotherapy given his/her co-morbidities.</t>
  </si>
  <si>
    <t>Medication Observation Date/Time</t>
  </si>
  <si>
    <t>March 15, 2008 3:15 pm</t>
  </si>
  <si>
    <t>Problem Observation Date/Time</t>
  </si>
  <si>
    <t>Encounter Location Type Code(s)</t>
  </si>
  <si>
    <t>The coded values classifying the encounter location type.</t>
  </si>
  <si>
    <t>May need some code pre-coordination (e.g., combination of body part with sidedness).</t>
  </si>
  <si>
    <t>To determine if one or both breasts were removed for a mastectomy, which has implications for required follow-up mammography.</t>
  </si>
  <si>
    <t>Free-text operative report or colonoscopy report.</t>
  </si>
  <si>
    <t>Date/time when adverse reaction was noted</t>
  </si>
  <si>
    <t>Reaction Date/Time</t>
  </si>
  <si>
    <t>Date/time when adverse reaction occurred</t>
  </si>
  <si>
    <t>Date/time when the problem was observed.</t>
  </si>
  <si>
    <t>Date/time when observation was observed.</t>
  </si>
  <si>
    <t>Date/time when observation was made.</t>
  </si>
  <si>
    <t>Date/time interval when procedure was performed</t>
  </si>
  <si>
    <t>To identify the most recent observation regarding a patient's adverse reaction to an agent, which would potentially be considered to be the most accurate.</t>
  </si>
  <si>
    <t>Reaction Code</t>
  </si>
  <si>
    <t>The coded value of the reaction.</t>
  </si>
  <si>
    <t>To determine if a reaction precludes use of a medication.</t>
  </si>
  <si>
    <t>Reaction Severity</t>
  </si>
  <si>
    <t>The severity of the reaction.</t>
  </si>
  <si>
    <t>SNOMED CT 162470006; symptom severe</t>
  </si>
  <si>
    <t>SNOMED CT 247472004; weal</t>
  </si>
  <si>
    <t>Early 1980s, when patient was about age 5</t>
  </si>
  <si>
    <t>To help determine reliability of noted adverse reaction.</t>
  </si>
  <si>
    <t>Adverse Reaction Observation Identifier</t>
  </si>
  <si>
    <t>Health System A, Medical Record Entry Identifier AdvReac_12345</t>
  </si>
  <si>
    <t>To enable relevant data regarding the adverse reaction to be retrieved from the electronic health record for presentation to the end-user.
Note that this identifier essentially makes all other original data elements associated with the adverse reaction available to the system making use of the patient-specific inference.</t>
  </si>
  <si>
    <t>The ID of the encounter associated with the adverse reaction (i.e., the encounter within which the adverse reaction was noted).</t>
  </si>
  <si>
    <t>To determine if an adverse reaction was noted during a specific hospitalization.</t>
  </si>
  <si>
    <t>Laboratory Result Observation Data Elements</t>
  </si>
  <si>
    <t>Observations regarding a patient's laboratory results.</t>
  </si>
  <si>
    <t>Encounter Note(s)</t>
  </si>
  <si>
    <t>Encounter note(s) associated with the encounter.</t>
  </si>
  <si>
    <t>Free-text discharge summary.</t>
  </si>
  <si>
    <t>To perform natural language processing to obtain meaningful structured data.</t>
  </si>
  <si>
    <t>Procedure Note(s)</t>
  </si>
  <si>
    <t>Note(s) associated with the procedure.</t>
  </si>
  <si>
    <t>Laboratory Test Code</t>
  </si>
  <si>
    <t>The coded value representing the laboratroy test.</t>
  </si>
  <si>
    <t>Includes observations regarding prescription, dispensation, administration, and usage.
Does not include durable medical equipment information (e.g., availability of mobility assistance devices).
Includes over-the-counter medications and immunizations.</t>
  </si>
  <si>
    <t>Medical Equipment Observation Data Elements</t>
  </si>
  <si>
    <t>Observations regarding a patient's medical equipment</t>
  </si>
  <si>
    <t>Includes observations regarding prescription, dispensation, and usage.
Include durable medical equipment information (e.g., availability of mobility assistance devices).</t>
  </si>
  <si>
    <t>The type of the medical equipment observation.</t>
  </si>
  <si>
    <t>Prescription, Dispensation, Usage</t>
  </si>
  <si>
    <t>To determine whether an elderly patient with mobility issues and falls risk has appropriate mobility devices at home.</t>
  </si>
  <si>
    <t>Equipment Code</t>
  </si>
  <si>
    <t>The coded value representing the medical equipment.</t>
  </si>
  <si>
    <t>SNOMED CT 228869008; Manual wheelchair</t>
  </si>
  <si>
    <t>Equipment Observation Date</t>
  </si>
  <si>
    <t>To help determine the most accurate observation on an issue available (e.g., the most recent observation).</t>
  </si>
  <si>
    <t>Equipment Observation Identifier</t>
  </si>
  <si>
    <t>Health System A, Medical Record Entry Identifier Obs_12345</t>
  </si>
  <si>
    <t>The ID of the encounter associated with the equipment observation (i.e., the encounter within which the equipment observation was made).</t>
  </si>
  <si>
    <t>To determine if equipment prescription occurred during a specific hospitalization.</t>
  </si>
  <si>
    <t>LOINC 18262-6; LDL cholesterol test</t>
  </si>
  <si>
    <t>To determine if patient is compliant with national guidelines for cholesterol management.</t>
  </si>
  <si>
    <t>Specimen Collection Date/Time</t>
  </si>
  <si>
    <t>Date/time when the specimen was collected.</t>
  </si>
  <si>
    <t>March 15,.2008 3:45:17 pm</t>
  </si>
  <si>
    <t>Value</t>
  </si>
  <si>
    <t>The value of the test</t>
  </si>
  <si>
    <t>Includes chemistry, hematology, microbiology, pathology, etc.</t>
  </si>
  <si>
    <t>Laboratory Test Type</t>
  </si>
  <si>
    <t>Chemistry, Hematology, Microbiology, Pathology, Etc.</t>
  </si>
  <si>
    <t>The type of laboratory test</t>
  </si>
  <si>
    <t>To identify all potentially relevant tests of a given type (e.g., for microbiology)</t>
  </si>
  <si>
    <t>135 mg/dL
Trace
Coded Value (e.g., SNOMED CT 168200001; Salmonella not cultured)</t>
  </si>
  <si>
    <t>Includes units, if applicable</t>
  </si>
  <si>
    <t>SNOMED CT 119335007; Coughed sputum specimen</t>
  </si>
  <si>
    <t>To determine if the test was conducted on a specimen obtained from the desired source.</t>
  </si>
  <si>
    <t>Specimen Type Code</t>
  </si>
  <si>
    <t>Specimen Source Location Code</t>
  </si>
  <si>
    <t>The coded value representing the type of the specimen</t>
  </si>
  <si>
    <t>guilherme.delfiol@duke.edu</t>
  </si>
  <si>
    <t>Guilherme</t>
  </si>
  <si>
    <t>Del Fiol</t>
  </si>
  <si>
    <t>919-681-7011</t>
  </si>
  <si>
    <t>HL7 Context-Aware Knowledge Retrieval (Infobutton) Standard</t>
  </si>
  <si>
    <t xml:space="preserve">To facilitate the context-aware integration of online clinical knowledge resources into EHR systems. </t>
  </si>
  <si>
    <t>Draft standard for trial use available since January 2008</t>
  </si>
  <si>
    <t>The specification has been widely adopted by several knowledge resource publishers, healthcare organizations, and EHR vendors worldwide since 2007. Implementations have infobuttons embedded in EHR systems in contexts such as problem lists, medications lists, laboratory test results, and probider order entry. Knowledge resource providers offer knowledge content specific to the contexts above.</t>
  </si>
  <si>
    <t>URL-based is the most widely adopted implementation approach</t>
  </si>
  <si>
    <t>Del Fiol G et al. HL7 Context-aware knowledge retrieval (Infobutton) specification (Draft Standard for Trial Use). Available at: hl7.org/v3ballot2010jan/html/domains/uvds/uvds_Context-awareKnowledgeRetrieval(Infobutton).htm.  (1) Please email 
Del Fiol G et al. HL7 Context-aware knowledge retrieval (Infobutton). URL-based Implementation Guide. Available at: hl7.org/v3ballot2010jan/html/domains/uvds/Infobutton_IG.pdf.</t>
  </si>
  <si>
    <t xml:space="preserve">G Del Fiol - HL7 CDS Work Group co-chair and project lead </t>
  </si>
  <si>
    <t>Responses for System # 3 on "CDS System Info" Work Sheet (HL7 Infobutton Standard)</t>
  </si>
  <si>
    <t>Various. Most implementations are Web-based and use the URL-based approach.</t>
  </si>
  <si>
    <t>N/A</t>
  </si>
  <si>
    <t>HL7 Infobutton Standard (System # 3 on Worksheet 2)</t>
  </si>
  <si>
    <t>HL7 v3 - AdministrativeGender code system [2.16.840.1.113883.5.1] - http://www.hl7.org/v3ballot2010jan/html/infrastructure/vocabulary/AdministrativeGender.htm</t>
  </si>
  <si>
    <t>Subset of codes from MeSH represented as a value set in the HL7 v3 vocabulary. http://www.nlm.nih.gov/cgi/mesh/2010/MB_cgi?mode=&amp;term=Age+Groups&amp;field=entry#TreeM01.060</t>
  </si>
  <si>
    <t>Code system: Tags for the Identification of Languages  [2.16.840.1.113883.6.121] (IETF3066)</t>
  </si>
  <si>
    <t>HL7 ActCode code system [2.16.840.1.113883.5.4] - code  KSUBJ (knowledge subject).</t>
  </si>
  <si>
    <t>ICD9CM, ICD10, SNOMED-CT, MeSH</t>
  </si>
  <si>
    <t>HL7 ActCode code system [2.16.840.1.113883.5.4] - code  KSUBJ (knowledge subject)</t>
  </si>
  <si>
    <t>RxNorm, National Drug Codes</t>
  </si>
  <si>
    <t>HL7 v3, subset of ActCode code system [2.16.840.1.113883.5.4] - http://www.hl7.org/v3ballot2010jan/html/infrastructure/vocabulary/ActCode.htm#_ActEncounterCode</t>
  </si>
  <si>
    <t>CPT, SNOMED-CT</t>
  </si>
  <si>
    <t>LOINC</t>
  </si>
  <si>
    <t>HL7 v3, value set composed of subset of ObservationInterpretation code system [2.16.840.1.113883.5.83]. http://www.hl7.org/v3ballot2010jan/html/infrastructure/vocabulary/vs_ObservationInterpretation.htm#ObservationInterpretationNormality</t>
  </si>
  <si>
    <t>SNOMED-CT, LOINC</t>
  </si>
  <si>
    <t>Additional Demographic Data Elements</t>
  </si>
  <si>
    <t>To identify if the person requesting knowledge is a patient or a health care provider</t>
  </si>
  <si>
    <t xml:space="preserve">ActCode [2.16.840.1.113883.5.4] code system from HL7 v3; valid values limited to ActTaskCode   [2.16.840.1.113883.1.11.19846] value set </t>
  </si>
  <si>
    <t>smaviglia@partners.org</t>
  </si>
  <si>
    <t>Saverio</t>
  </si>
  <si>
    <t>M</t>
  </si>
  <si>
    <t>Maviglia</t>
  </si>
  <si>
    <t>Principal Informaticist</t>
  </si>
  <si>
    <t>Knowledge Management</t>
  </si>
  <si>
    <t>781-416-8538</t>
  </si>
  <si>
    <t>Assistant Professor in Medicine, Harvard Medical School
Associate Physician, Brigham &amp; Women's Hospital</t>
  </si>
  <si>
    <t>modifies the problem such as a negation</t>
  </si>
  <si>
    <t>negative</t>
  </si>
  <si>
    <t>SNOMED CT (260385009)</t>
  </si>
  <si>
    <t>Problem Classes</t>
  </si>
  <si>
    <t>Locallly created</t>
  </si>
  <si>
    <t>subset of diabetes, renal disease</t>
  </si>
  <si>
    <t>Partners ECRS (Enterprise Clinical Rules Service)</t>
  </si>
  <si>
    <t>To support rule authoring, testing, deployment, and outcomes analysis using a systems-oriented architecture.</t>
  </si>
  <si>
    <t>Operational since 2009 as part of a research project of the CDSC.</t>
  </si>
  <si>
    <t>Currently used to provide preventive care alerts and reminders in the outpatient electronic medical record at Partners for 3 chronic diseases (diabetes, hypertension, and coronary disease).  This year, the CDS service will be consumed additionally by Regenstrief for generation of alerts and reminders within their outpatient medical record.</t>
  </si>
  <si>
    <t>RxNorm (at the medication product level and also at the ingredient level)</t>
  </si>
  <si>
    <t>to determine if the patient is currently taking the medication</t>
  </si>
  <si>
    <t>NDF-RT</t>
  </si>
  <si>
    <t>Medication Classes</t>
  </si>
  <si>
    <t>Angiotensin 2 Receptor Antagonists</t>
  </si>
  <si>
    <t>We have a different meaning for procedures modifiers. We use modifiers to modify the meaning of the problem. To further specify a problem we use qualifiers</t>
  </si>
  <si>
    <t>SNOMED CT (260385009 - negative)</t>
  </si>
  <si>
    <t>Allergen Classes</t>
  </si>
  <si>
    <t>02481</t>
  </si>
  <si>
    <t>Partners Healthcare System</t>
  </si>
  <si>
    <t>Height and Weight are currently used, also have a list of 10,000 other observations that are included in nursing documentation.</t>
  </si>
  <si>
    <t>Implied by the finding code</t>
  </si>
  <si>
    <t>Currently just dealing with numeric values</t>
  </si>
  <si>
    <t>Local terms in Order Catalogue</t>
  </si>
  <si>
    <t>Alert related to requirement for documenting patient languafge, not using it</t>
  </si>
  <si>
    <t>Implied by the observation</t>
  </si>
  <si>
    <t>Multum classes</t>
  </si>
  <si>
    <t>Multum</t>
  </si>
  <si>
    <t>NIH is not covered by HIPAA</t>
  </si>
  <si>
    <t>howard.strasberg@wolterskluwer.com</t>
  </si>
  <si>
    <t>Howard</t>
  </si>
  <si>
    <t>Strasberg</t>
  </si>
  <si>
    <t>VP Medical Informatics</t>
  </si>
  <si>
    <t>Wolters Kluwer Health</t>
  </si>
  <si>
    <t>333 W El Camino Real</t>
  </si>
  <si>
    <t>Suite 320</t>
  </si>
  <si>
    <t>Sunnyvale</t>
  </si>
  <si>
    <t>California (CA)</t>
  </si>
  <si>
    <t>94087</t>
  </si>
  <si>
    <t>408-746-9958</t>
  </si>
  <si>
    <t>1</t>
  </si>
  <si>
    <t>2</t>
  </si>
  <si>
    <t>3</t>
  </si>
  <si>
    <t>4</t>
  </si>
  <si>
    <t>5</t>
  </si>
  <si>
    <t>6</t>
  </si>
  <si>
    <t>7</t>
  </si>
  <si>
    <t>8</t>
  </si>
  <si>
    <t>10</t>
  </si>
  <si>
    <t>11</t>
  </si>
  <si>
    <t>12</t>
  </si>
  <si>
    <t>Wolters Kluwer Health - Infobutton APIs</t>
  </si>
  <si>
    <t>To provide context-sensitive retrieval of Wolters Kluwer Health content</t>
  </si>
  <si>
    <t>Operational based on early HL7 Infobutton work since 2007.</t>
  </si>
  <si>
    <t>Supports HL7 Infobutton requests for disease, drug and laboratory test information.</t>
  </si>
  <si>
    <t>www.clineguide.com
www.factsandcomparisons.com</t>
  </si>
  <si>
    <t>H. Strasberg - Informaticist</t>
  </si>
  <si>
    <t>Wolters Kluwer Health - Infobutton APIs (System # 10 on Worksheet 2)</t>
  </si>
  <si>
    <t>Responses for System # 10 on "CDS System Info" Work Sheet (Wolters Kluwer Health - Infobutton APIs)</t>
  </si>
  <si>
    <t>Responses for System # 9 on "CDS System Info" Work Sheet (Clinical Research Information System (CRIS) at the NIH Clinical Center (Eclipsys Sunrise Clinical Manager)</t>
  </si>
  <si>
    <t>Customers send requests using standard HTTP URLs.</t>
  </si>
  <si>
    <t>MeSH</t>
  </si>
  <si>
    <t>ICD-9-CM
SNOMED CT</t>
  </si>
  <si>
    <t>RxNorm
NDC
Medi-Span GPI (can be mapped to RxNorm)</t>
  </si>
  <si>
    <t>KSUBT (per Infobutton standard).</t>
  </si>
  <si>
    <t xml:space="preserve">Subtopics (per Infobutton standard + some nonstandard values).Knowledge Subtopic Observation Value observation values used to indicate a knowledge subtopic of interest for which knowledge content is requested (e.g., treatment, etiology, prognosis).
Value sets/terminology information:
value set composed of a subset of codes from MeSH and SNOMED-CT (e.g., contraindications, administration &amp; dosage, diagnosis, therapy).
In addition, we support the following values:
productlist
warnings
clinicalevidence
warningsprecautions
pregnancylactation
patientinformation
bibliography
</t>
  </si>
  <si>
    <t>13</t>
  </si>
  <si>
    <t>david.vawdrey@dbmi.columbia.edu</t>
  </si>
  <si>
    <t>David</t>
  </si>
  <si>
    <t>K.</t>
  </si>
  <si>
    <t>Vawdrey</t>
  </si>
  <si>
    <t>Columbia University</t>
  </si>
  <si>
    <t>622 W. 168th Street, VC-5</t>
  </si>
  <si>
    <t>New York</t>
  </si>
  <si>
    <t>NY</t>
  </si>
  <si>
    <t>10032</t>
  </si>
  <si>
    <t>212-305-9801</t>
  </si>
  <si>
    <t>Enterprise electronic health record system supporting results review, documentation, and CPOE. Integrated CDS capabilities include generic MLMs that can fire based on a variety of triggers to generate alerts, reminders, and execute other logic or applications. Custom extensions have been developed to support pediatric dosing suggestions.</t>
  </si>
  <si>
    <t>Deployed at two large academic medical centers, a community hospital, and two children's hospitals in NYC; also throughout NewYork-Presbyterian's ambulatory care network (ACN). Number of users is over 6,000 MDs/PAs/NPs and several thousand nurses and allied health professionals.</t>
  </si>
  <si>
    <t>Uses MLMs defined by Arden Syntax. Ability to time-drive and data-drive is limited. Most decision support is done in a "real-time" fashion in response to a user action, such as attempting to order a medication or author a document.</t>
  </si>
  <si>
    <t xml:space="preserve">B. K. Killelea, R. Kaushal, M. Cooper, and G. J. Kuperman
To What Extent Do Pediatricians Accept Computer-Based Dosing Suggestions?
Pediatrics, January 1, 2007; 119(1): e69 - e75. </t>
  </si>
  <si>
    <t>David Vawdrey - informatician, director of custom application development within EHR at NewYork-Presbyterian Hospital</t>
  </si>
  <si>
    <t>Arden Syntax Medical Logic Modules. Custom application development uses .NET framework.</t>
  </si>
  <si>
    <t xml:space="preserve">No - we directly refer to the Eclipsys Sunrise data model. </t>
  </si>
  <si>
    <t>Eclipsys proprietary</t>
  </si>
  <si>
    <t>seems redundant with previous row</t>
  </si>
  <si>
    <t>Based on age above</t>
  </si>
  <si>
    <t>Information is available, could be used in MLMs</t>
  </si>
  <si>
    <t>Eclipsys proprietary, based on ICD-9; soon to incorporate Intelligent Medical Objects (IMO)</t>
  </si>
  <si>
    <t>free-text, ICD9 codes</t>
  </si>
  <si>
    <t>Need to capture when the problem started, ended, when it was documented, when it was last updated</t>
  </si>
  <si>
    <t>Eclipsys Proprietary</t>
  </si>
  <si>
    <t>Eclipsys proprietary - based on Multum database</t>
  </si>
  <si>
    <t>has start and end dates of home meds (though not typically entered) as well as history of doses given of inpatient meds</t>
  </si>
  <si>
    <t>No specific info on devices, but structured elements are captured from orders and nursing documentation</t>
  </si>
  <si>
    <t>RTF, Plain text, custom HTML output</t>
  </si>
  <si>
    <t>Has structured and free-text options for notes</t>
  </si>
  <si>
    <t>Primarily used in an optional integrated billing module</t>
  </si>
  <si>
    <t>Also uses our expansive Medical Entities Dictionary (MED)</t>
  </si>
  <si>
    <t xml:space="preserve">Cerner Codes, and sometimes LOINC codes where they were applied.  Data structure is Eclipsys proprietary. </t>
  </si>
  <si>
    <t xml:space="preserve">Numeric (from Eclipsys Proprietary field), or sometimes free text or text elements following Cerner local definitions. </t>
  </si>
  <si>
    <t>Eclipsys proprietary, free text</t>
  </si>
  <si>
    <t>Free text</t>
  </si>
  <si>
    <t>Eclipsys proprietary data structure and terminology - augmented with MED codes</t>
  </si>
  <si>
    <t xml:space="preserve">Eclipsys proprietary </t>
  </si>
  <si>
    <t>Free text comments are optional for all observations</t>
  </si>
  <si>
    <t>Can be entered as local observations</t>
  </si>
  <si>
    <t>Not explicitly defined</t>
  </si>
  <si>
    <t>14</t>
  </si>
  <si>
    <t>15</t>
  </si>
  <si>
    <t>morgan@virtuallypriceless.org</t>
  </si>
  <si>
    <t>jens@uvic.ca</t>
  </si>
  <si>
    <t>Dr.</t>
  </si>
  <si>
    <t>Morgan</t>
  </si>
  <si>
    <t>Jens</t>
  </si>
  <si>
    <t>Holger</t>
  </si>
  <si>
    <t>Price</t>
  </si>
  <si>
    <t>Weber</t>
  </si>
  <si>
    <t>Assistant Professor</t>
  </si>
  <si>
    <t>Associate Professor</t>
  </si>
  <si>
    <t>University of British Columbia</t>
  </si>
  <si>
    <t>University of Victoria</t>
  </si>
  <si>
    <t>Software Engineering</t>
  </si>
  <si>
    <t>Family Practice</t>
  </si>
  <si>
    <t>Computer Science</t>
  </si>
  <si>
    <t>2329 West Mall</t>
  </si>
  <si>
    <t>PO Box 3055</t>
  </si>
  <si>
    <t>Vancouver</t>
  </si>
  <si>
    <t>Victoria</t>
  </si>
  <si>
    <t>BC</t>
  </si>
  <si>
    <t>BC</t>
  </si>
  <si>
    <t>Canada</t>
  </si>
  <si>
    <t>Canada</t>
  </si>
  <si>
    <t>V6T 1Z4</t>
  </si>
  <si>
    <t>V8W 3P6</t>
  </si>
  <si>
    <t>250-216-7709</t>
  </si>
  <si>
    <t>250-721-8797</t>
  </si>
  <si>
    <t>Yes</t>
  </si>
  <si>
    <t>Yes</t>
  </si>
  <si>
    <t>Evidence-based Guideline and Decision Support System (EGADSS)</t>
  </si>
  <si>
    <t>First functional version released on sourceforge in 2006. Not deployed in BC because of changes to the IT strategy (open source vs vendor systems). Several indications that other jurisdictions have started to adopt and deploy EGADSS.</t>
  </si>
  <si>
    <t>Currently supported conditions: preventive care (e.g., vaccinations, COPD screening), chronic desease management (e.g., diabetes, hypertension)</t>
  </si>
  <si>
    <t>Standards compliant. Uses Arden Syntax for knowledge representation and HL7 CDA for data representation.</t>
  </si>
  <si>
    <t>http://www.egadss.org                                                                                                                    J. H. Weber-Jahnke, G. McCallum, and M. Price. A light-weight component for adding decision support to electronic medical records. In Proc. of 41th Annual Hawaii International Conference on System Sciences, pages 251–. IEEE CS Press, 2008.
J. H. Jahnke-Weber, G. McCallum, and M. Price. Making available clinical decision support in service- oriented architectures. Journal on Information Technology in Healthcare, 6(1):42–54, 2008.
I. Bilykh, J. H. Jahnke, G. McCallum, and M. Price. Using the clinical document architecture as open data exchange format for interfacing emrs with clinical decision support systems. In Proc. of 19th IEEE Intl. Symp. on Computer-Based Medical Systems, pages 855–860. IEEE CS Press, 2006.</t>
  </si>
  <si>
    <t>M. Price, project leader                                                                                    J. Weber, technical architect</t>
  </si>
  <si>
    <t>Evidence-based Guideline and Decision Support System (EGADSS) (System # 12 on Worksheet 2)</t>
  </si>
  <si>
    <t>Responses for System # 12 on "CDS System Info" Work Sheet (Evidence-based Guideline and Decision Support System (EGADSS))</t>
  </si>
  <si>
    <t>The system is based on Java (Apache Tomcat application server). The underlying expert system shell is based on the forward chaining public application CLIPS.</t>
  </si>
  <si>
    <t>Yes, we are using the eMS (electronic medical summary) standard developed in British Columbia. The eMS standard defines a CDA-based medical summary as a "quasi" vMR. We have published the specifications for the eMS standard on www.edgass.org as the original www.e-MS.ca is no longer supported.</t>
  </si>
  <si>
    <t>Health Level Seven Vocabulary (HL7)</t>
  </si>
  <si>
    <t>ethnicGroupCode and raceCode (CE from HL7)</t>
  </si>
  <si>
    <t>NullFlavor
Option: UNK
- Unknown                                                 The patient DOB
may not be a partial
date.</t>
  </si>
  <si>
    <t>age is computed from DOB</t>
  </si>
  <si>
    <t>can be computed in the guidelines</t>
  </si>
  <si>
    <t>ISO Country codes and Canada Postal Codes</t>
  </si>
  <si>
    <t>Active Problems (not encounter specific), past medical history, past surgical history.</t>
  </si>
  <si>
    <t>ICD9 and LOINC</t>
  </si>
  <si>
    <t>EGADSS expects as its input a CDA document with "active medical problems" and a separate "past medical problems" list. All problems in the first list have an effective time and are understood to be still present. All past medical problems have an explicit interval.</t>
  </si>
  <si>
    <t>EGADSS is purposefully reference free in order to provide for loose coupling with the client EMRs</t>
  </si>
  <si>
    <t>Planned for future release to filter results based on context.</t>
  </si>
  <si>
    <t>A list of current mediations is used, as determined by the EMR system.</t>
  </si>
  <si>
    <t>Health Canada Drug Identification Number (DIN) http://www.hc-sc.gc.ca/dhp-mps/prodpharma/activit/fs-fi/dinfs_fd-eng.php</t>
  </si>
  <si>
    <t>Able to make recommendations related to combinations of medications and active problems or past history.</t>
  </si>
  <si>
    <t>HL7:
MedAdministrationRoute</t>
  </si>
  <si>
    <t>Medication
Frequency adopted from the eMS BC standard (which in turn was from Alberta's Pharmacy Information Network)</t>
  </si>
  <si>
    <t>numeric</t>
  </si>
  <si>
    <t>repeats captured in the standard</t>
  </si>
  <si>
    <t>EGADSS has been purposefully designed to be free of such references in order to promote loose coupling with client EMR systems</t>
  </si>
  <si>
    <t>EGADSS focused on non-encounter data elements.  The e-MS vMR standard that we aligned to did include some observations related to chronic disease management.</t>
  </si>
  <si>
    <t>within eMS standard</t>
  </si>
  <si>
    <t>in eMS</t>
  </si>
  <si>
    <t>&lt;-- means enter data if applicable</t>
  </si>
  <si>
    <t>&lt;-- means data element is considered to be for communication purposes only (i.e., not for generating patient-specific inferences)</t>
  </si>
  <si>
    <t>Deemed "PHR-User Flag" to be used for communication purposes only, not for generating patient-specific inferences.</t>
  </si>
  <si>
    <t>Vojtech Huser, MD, PhD</t>
  </si>
  <si>
    <t>Discussion on 3/4/2010 call indicated this data element was used solely for determining how to communicate the results of CDS inferences.</t>
  </si>
  <si>
    <t>&gt; vMR call discussion, 3/4/2010: 
- Saverio: On Partners problem list, people can register problem with modifiers such as "does not have", "question of", "family history of".  Have rules that need to account for this.
- Andrew: negation indicator exists within HL7 v3.
- Tentative decision: keep as separate data element.</t>
  </si>
  <si>
    <t>&gt; vMR call discussion, 3/4/2010: 
- Tentative decision: keep as separate data element</t>
  </si>
  <si>
    <t>Used to easily determine that a patient has a type of problem without looking for each possible code that could imply that the patient has that condition.   E.g., could look for a Problem Class of "type 2 diabetes" instead of looking for individual Problems Codes of "type 2 diabetes with renal manifestations" + "type 2 diabetes with good glycemic control" + all other codes related to type 2 diabetes.</t>
  </si>
  <si>
    <t xml:space="preserve">To determine if an observed problem is "trust-worthy" and/or have been observed by the method required by the clinical trial protocol </t>
  </si>
  <si>
    <t>&gt; vMR call discussion, 3/4/10: 
- Saverio: can note, e.g., that an eye exam or a HgbA1c test was done outside and enter as Observations, but are not considered completely trust-worthy.
- Ken: could this data element be instead "Associated Observation(s)"?</t>
  </si>
  <si>
    <t>Problem Observation Method</t>
  </si>
  <si>
    <t>Used to easily determine that a patient is taking a type of medication without looking for each possible code that could imply that the patient is taking that type of medication.  E.g., could look for a Medication Class of "ACE inhibitor" instead of looking for individual Medication Codes for Lisinopril, Captoril, Ramipril, etc.</t>
  </si>
  <si>
    <t>First DataBank drug classifications</t>
  </si>
  <si>
    <t>Generally inferred from individual drug codes, but we are moving towards potentially having this type of classification data available as a CDS input.</t>
  </si>
  <si>
    <t>Procedure Note Type</t>
  </si>
  <si>
    <t>&gt; vMR call discussion, 3/4/2010:
- Keep.</t>
  </si>
  <si>
    <t>Inferred from coverage time interval.</t>
  </si>
  <si>
    <t>vendor-specific code sets --&gt; could probably be mapped to LOINC and SNOMED CT</t>
  </si>
  <si>
    <t>Currently only looks for completed procedures</t>
  </si>
  <si>
    <t>&gt; vMR call discussion, 3/4/2010:
- Kensaku Kawamoto: In case procedure has been canceled, etc.
- Andrew: may want to not include canceled tests for transmission to vMR.
- Saverio: may want to know about tests ordered but not completed.
- Vojtech: may want to know WHO canceled a procedure (e.g., patient vs. provider)</t>
  </si>
  <si>
    <t>Negation not taken into consideration (but probably should)</t>
  </si>
  <si>
    <t>Used to easily determine that a patient is allergic to a type of medication without looking for each possible code that could imply that the patient is allergic to that type of medication.  E.g., could look for a Allergen Class of "ACE inhibitor" instead of looking for individual Allergen Codes for Lisinopril, Captoril, Ramipril, etc.</t>
  </si>
  <si>
    <t>&gt; vMR call discussion, 3/4/2010:
- Kensaku Kawamoto: seems need to include.
- Andrew: this would be performer in HL7 v3.</t>
  </si>
  <si>
    <t>Laboratory Result Observation Note Type</t>
  </si>
  <si>
    <t>Pap test report</t>
  </si>
  <si>
    <t>&gt; vMR call discussion, 3/4/2010:
- Andrew: this would be a mood in HL7 v3</t>
  </si>
  <si>
    <t>Assumed to be completed</t>
  </si>
  <si>
    <t>Physical Finding Note Type</t>
  </si>
  <si>
    <t>give info about genetic resutls to my children (daughter and son) when they turn 18 or when I die  (OR DO NOT GIVE ANY INFO)   (YES/NO status and to Whom: mother (name X ,Y)</t>
  </si>
  <si>
    <t>If a patient had positive result for genetic hereditary cancer syndrom, we have a process of asynchronous HIPAA authorization - e.g., make my mother come to genetic testing too, and I authorize now, that she can see my result (if I am her son)</t>
  </si>
  <si>
    <t>HIPPA Authorization Permission Status to Relative</t>
  </si>
  <si>
    <t>Could be an Other Observation.</t>
  </si>
  <si>
    <t>&gt; #1 (Duke): could be an Other Observation.</t>
  </si>
  <si>
    <t>PatientID to PatientID EHR linkage permission</t>
  </si>
  <si>
    <t>when a child is born or we treat both mother and child later in life, to enable advanced DSS functionality, we ask the mother if decision support algorhitms can be triggered by events in the linked EHRs. (advanced family history feature)</t>
  </si>
  <si>
    <t>CDS Context Data Elements</t>
  </si>
  <si>
    <t>CDS System User Type</t>
  </si>
  <si>
    <t>Patient, HealthCareProvider, specific HealthCareProvider type as noted by a specialty code</t>
  </si>
  <si>
    <t>CDS Information Recipient Type</t>
  </si>
  <si>
    <t xml:space="preserve">&gt; PAT from HL7 v3 RoleClass code system [2.16.840.1.113883.5.110]; PROV from HL7 v3 RoleClass code system [2.16.840.1.113883.5.110]; NUCC Provider Codes [2.16.840.1.113883.1.11.19465]
</t>
  </si>
  <si>
    <t>Took CDS context data elements of "LanguageCommunication", "performer", "informationRecipient", "Patient", "HealthCareProvider", and "HealthCareProvider.code" and reorganized as CDS Context Data Elements of "CDS System User Type," "CDS System User Language Preference", "CDS Information Recipient Type", "CDS Information Recipient Language Preference."</t>
  </si>
  <si>
    <t>Made approach to data elements vs. value sets more consistent with approach used in rest of spreadsheet, and made data element names more descriptive.</t>
  </si>
  <si>
    <t>CDS System User Preferred Language</t>
  </si>
  <si>
    <t>CDS Information Recipient Preferred Language</t>
  </si>
  <si>
    <t>Preferred language of the person who is using the system (e.g., to indicate the language in which the user interface should be rendered).</t>
  </si>
  <si>
    <t>Preferred language of the person who will consume the CDS content (e.g., to indicate the language in which the content should be written).</t>
  </si>
  <si>
    <t>C. Wood - product development and business development</t>
  </si>
  <si>
    <t>&gt; #4 (Partners): We use only numeric values, we are not using coded values</t>
  </si>
  <si>
    <t>Vital Sign Observation, Physical Exam Observation, Radiology Observation, Procedure Observation -&gt; could be mapped to SNOMED CT</t>
  </si>
  <si>
    <t>Local names</t>
  </si>
  <si>
    <t>&gt; Multiple: implied by physical finding code</t>
  </si>
  <si>
    <t xml:space="preserve">&gt; SNOMED CT 
&gt; ABDOMINAL, ACTUAL, ADULT, AEROSOL/HUMIDIFIED MASK, ANKLE, APICAL,  ASSISTED VENTILATOR, AUSCULTATE, AXILLARY, BED, BILATERAL PERIPHERALS, BRACHIAL   CALF, CAROTID, CHAIR, CONTROLLED VENTILATOR, CORE CUFF, DOPPLER, DORSALIS PEDIS, DRY, ESTIMATED, FACE TENT, FEMORAL, HEAD, L ARM, L LEG, LEFT LG ADULT,   LOWER ARM, LYING, MASK, NASAL CANNULA, NON RE-BREATHER, NON-INVASIVE,   ORAL, OTHER, PALPATED, PARTIAL RE-BREATHER, PEDIATRIC, PERIPHERAL,   POPLITEAL, POSTERIOR TIBIAL, R ARM, R LEG, RADIAL, RECTAL, RIGHT, SITTING, SKIN,   SM ADULT, SPONTANEOUS, STANDING, T-PIECE, THIGH, TRACHEOSTOMY COLLAR,   TYMPANIC, ULNAR, UPPER ARM,VENTILATOR,VENTURI MASK,WRIST
&gt; Eclipsys proprietary data structure and terminology - augmented with MED codes
&gt; Proprietary - Health Data Dictionary
&gt; HITSP C83 specification </t>
  </si>
  <si>
    <t>&gt; #12 (EGADSS): EGADSS would leverage rule engine to provide interpretation.</t>
  </si>
  <si>
    <t>&gt; #13 (Medical Objects): Via EN 13606 Archetypes and Templates</t>
  </si>
  <si>
    <t>&gt; #13 (Medical Objects): Via Observer Identifier indirectly</t>
  </si>
  <si>
    <t>&gt; #11 (Eclipsys): Free text comments are optional for all observations</t>
  </si>
  <si>
    <t>Could be represented using any administrative gender value sets according to the CDS interpretation possibilities which can be extended in order to take into account the value sets used. This remark concerning the value sets/terminologies is also applicab</t>
  </si>
  <si>
    <t xml:space="preserve">No - So far this kind of information has not been found in the reviewed clinical trials - and we don't found any example in which it could be usefull within ASTEC </t>
  </si>
  <si>
    <t xml:space="preserve">No - So far this kind of information has not been found in the reviewed clinical trials - and we don't found any example in which it could be usefull within ASTEC  </t>
  </si>
  <si>
    <t xml:space="preserve">Example : see below
</t>
  </si>
  <si>
    <t>Additional Laboratory Result Observation Data Elements</t>
  </si>
  <si>
    <t>observed by histological method, observed by physical inspection, …</t>
  </si>
  <si>
    <t># Systems Explicitly Using</t>
  </si>
  <si>
    <t># Systems Explicitly Not Using</t>
  </si>
  <si>
    <t>Completed, Pending, Missed, Canceled by the institution, Canceled by patients (and re-scheduled or not)</t>
  </si>
  <si>
    <t>Additional Family History Observation Data Elements</t>
  </si>
  <si>
    <t>when a child is born or we treat both mother and child later in life, to enable advanced DSS functionality, we ask the mother if decision support algorhitms can be triggered by events in the linked EHRs. (advanced family history feature - permanent EHR to</t>
  </si>
  <si>
    <t>HealthFlow stands for Healthcare Workflow. It is a project where a workflow engine is used in areas of decision support, quality improvement and clinical research. A workflow editor is used to author and review logic (scenarios) and a workflow engine is used to execute the logic. The system is operational and works in real time at Marshfield Clinic. The engine is integrated with Marshfield Clinic EHR system (Cattails). HealthFlow system has two principal components: RetroGuide for testing scenarios on retrospective data and FlowGuide, where scenarios trigger and respond to EHR events and generate EHR system actions.</t>
  </si>
  <si>
    <t>20+ scenarios in retrospective testing (RetroGuide), 4 in validation (FlowGuide), 2 in production (FlowGuide) - rheumatoid arthritis module, cholesterol management module</t>
  </si>
  <si>
    <t>http://healthcareworkflow.wordpress.com 1. Huser V, Narus SP, Rocha RA. Evaluation of a flowchart-based EHR query system: a case study of RetroGuide. J Biomed Inform 2010;43(1):41-50.
2. Huser V, Rocha RA, James BC, Use of Workflow Technology Tools to Analyze Medical Data, pp. 455-460, 19th IEEE Symposium on Computer-Based Medical Systems (CBMS 2006 ) (full paper)
3. Huser V, Rocha RA,  Huser M, Conducting Time Series Analyses on Large Data Sets: a Case Study With Lymphoma, Medinfo 2007, Brisbane, 2007. (poster)
4. Huser V, Rocha, RA, Graphical Modeling of HEDIS Quality Measures and Prototyping of Related Decision Support Rules to Accelerate Improvement, fall AMIA symposium, 2007 (poster)
5. Huser V, Rocha RA, Retrospective Analysis of the Electronic Health Record of Patients Enrolled in a Computerized Glucose Management Protocol, 20th IEEE Symposium on Computer-Based Medical Systems (CBMS 2007) (full paper)
6. Huser V, Running Decision Support Logic Retrospectively to Determine Guideline Adherence: a Case Study With Diabetes, Spring AMIA2007 symposium (poster)
7. Huser V, Peissig PL, Christensen CA, Starren JB, Evaluation of commercial workflow engine for modeling clinical processes in quality improvement and decision support. Proc of 15th Annual HMO Research Network Conference 2009.
8. Huser, V., Rasmussen, L., Starren, J., RetroGuide, a knowledge representation and execution system for clinical research informatics alerts based on workflow technology, CTSA conference, Washington, DC, fall 2009  
9. Huser V, Rasmussen L, Starren JB. Representing clinical processes in XML process definition language (XPDL). AMIA Spring Symp 2009.</t>
  </si>
  <si>
    <t xml:space="preserve">Vojtech Huser - chief architect and knowledge engineer      Luke Rasusssen, Ryan Oberg - programmers   </t>
  </si>
  <si>
    <t>HealthFlow (System # 6 on Worksheet 2) and also including legacy DSSs at Marshfield Clinic (iList app and Special Condicitons app)</t>
  </si>
  <si>
    <t>Male, Female, Unknown</t>
  </si>
  <si>
    <t>in HealthFlow, we can switch to HL7 or other valueset since HealthFlow has terminology translation capabilities in the architecture, not in the legacy systems</t>
  </si>
  <si>
    <t>calculated</t>
  </si>
  <si>
    <t>we always use age and the inference makes the clasification. This is more flexible</t>
  </si>
  <si>
    <t>only ZIP code is used</t>
  </si>
  <si>
    <t>internal terminology called MECCA, started in 1992</t>
  </si>
  <si>
    <t>MECCA has mapping to ICD9 and will have mapping to SNOMED-CT (next generation is beeing developed, called MOCHA)</t>
  </si>
  <si>
    <t>Dx and Labs are most important vMR elements</t>
  </si>
  <si>
    <t>icd9cm and MECCA (internal) - for attributes - Certain codes have a REQUIRED prompts for the clinician to clarify the diagnosis with attributes</t>
  </si>
  <si>
    <t>new problem list app has been designed which has this (this is CCHIT requirement) - it is beeing deployed</t>
  </si>
  <si>
    <t xml:space="preserve">Yes </t>
  </si>
  <si>
    <t>e.g., Mecca code for a problem item (internal terminology code for a given ICD9CM problem)</t>
  </si>
  <si>
    <t>only MDs and NPs can make Diagnoses so at this point it is fixed</t>
  </si>
  <si>
    <t>but we have this data in EDW and EHR, used for billing but not DSS</t>
  </si>
  <si>
    <t>possible values are for inventory and for action:</t>
  </si>
  <si>
    <t>any DSS must look at medication attributes.</t>
  </si>
  <si>
    <t>the following attributes are used. Full list is in comment to this field</t>
  </si>
  <si>
    <t>but we hope in the future to do dose checking via HealthFlow</t>
  </si>
  <si>
    <t>not currently</t>
  </si>
  <si>
    <t>total daily load of medication</t>
  </si>
  <si>
    <t>but we have this info in EDW and EHR</t>
  </si>
  <si>
    <t>but we have this info. Medication inventory is done my Medical Assistants. Medication plan is done by MDs (and NPs)</t>
  </si>
  <si>
    <t>we have this data but we are not using it in a DSS</t>
  </si>
  <si>
    <t>used on reports, medications, admission events and problem list additions</t>
  </si>
  <si>
    <t>in the logic but also in the DSS pre processing</t>
  </si>
  <si>
    <t>we would LOVE to start using some good terminology for this.  LOIC or SNOMED or HL7 people should plug this hole.</t>
  </si>
  <si>
    <t>for enrolling into influenza trial, free text encoutner reason is used for human-assisted screening</t>
  </si>
  <si>
    <t>CPT and MECCA</t>
  </si>
  <si>
    <t>but have this data in EHR</t>
  </si>
  <si>
    <t>seems like only Duke is using this type of attribute. I am not sure vMR should have it in so many places</t>
  </si>
  <si>
    <t>The coded value representing the location from which the specimen was collected.</t>
  </si>
  <si>
    <t>SNOMED CT 74101002; lungs</t>
  </si>
  <si>
    <t>Normal Range</t>
  </si>
  <si>
    <t>The normal range of the test at the laboratory at which the test was analyzed</t>
  </si>
  <si>
    <t>Test Status</t>
  </si>
  <si>
    <t>The status of the test.</t>
  </si>
  <si>
    <t>Ordered, Canceled, Inadequate Sample, Completed</t>
  </si>
  <si>
    <t>To determine whether a test of interest has been ordered but is not yet completed.</t>
  </si>
  <si>
    <t>50 mg/dL - 150 mg/dL</t>
  </si>
  <si>
    <t>To determine if the laboratory test is abnormal according to the testing laboratory.</t>
  </si>
  <si>
    <t>Interpretation</t>
  </si>
  <si>
    <t>The interpretation of the test according to the testing laboratory or source clinical information system.</t>
  </si>
  <si>
    <t>Normal, High, Low, Panic High, Panic Low</t>
  </si>
  <si>
    <t>To determine the interpretation of the test result according to the testing laboratory or source clinical information system.</t>
  </si>
  <si>
    <t>Can be over-ridden in case the CDS system wishes to make a different interpretation (e.g., interpretation of LDL cholesterol test of 105 mg/dL as being too high rather than being normal for a patient with diabetes mellitus).</t>
  </si>
  <si>
    <t>Nested/Component Observation(s)</t>
  </si>
  <si>
    <t>The nested/component observations within this observation.</t>
  </si>
  <si>
    <t>Hemoglobin, Hematocrit, White Blood Cell Count, etc. in Complete Blood Count (CBC)</t>
  </si>
  <si>
    <t>To evaluate the full contents of a laboratory test.</t>
  </si>
  <si>
    <t>Laboratory Test Observation Identifier</t>
  </si>
  <si>
    <t>Health System A, Medical Record Entry Identifier Lab_12345</t>
  </si>
  <si>
    <t>Laboratory test could have, for example, been made through manual entry of data claimed by a paitent to have been done outside of the current healthcare system.</t>
  </si>
  <si>
    <t>Laboratory, Physician, Nurse, Patient - Unverified, Patient - Verified by Physician</t>
  </si>
  <si>
    <t>The ID of the encounter associated with the laboratory test observation (i.e., the encounter within which the laboratory test observation was made).</t>
  </si>
  <si>
    <t>To determine if a laboratory test was conducted during a specific hospitalization.</t>
  </si>
  <si>
    <t>Physical Finding Data Elements</t>
  </si>
  <si>
    <t>Observations regarding a patient's physical findings.</t>
  </si>
  <si>
    <t>Physical Finding Type</t>
  </si>
  <si>
    <t>The type of physical finding.</t>
  </si>
  <si>
    <t>The test code would imply what nested/component observations are included within this observation (e.g., as is the case with LOINC panel codes).</t>
  </si>
  <si>
    <t>Physical Finding Code</t>
  </si>
  <si>
    <t>The coded value representing the physical finding.</t>
  </si>
  <si>
    <t>SNOMED CT 271649006; Systolic blood pressure</t>
  </si>
  <si>
    <t>To determine if patient is compliant with national guidelines for hypertension management.</t>
  </si>
  <si>
    <t>Patient Position Code</t>
  </si>
  <si>
    <t>The coded value representing the patient's position.</t>
  </si>
  <si>
    <t>May be redundant with physical finding code, which may include patient position.</t>
  </si>
  <si>
    <t>SNOMED CT 258148007; Standing position</t>
  </si>
  <si>
    <t>Physical Finding Location Code</t>
  </si>
  <si>
    <t>The coded value representing the location of the physical finding</t>
  </si>
  <si>
    <t>To determine if the test was conducted on the desired location.</t>
  </si>
  <si>
    <t>May be redundant with physical finding code, which may include finding location.</t>
  </si>
  <si>
    <t>Finding Date/Time</t>
  </si>
  <si>
    <t>Date/time when the finding was made</t>
  </si>
  <si>
    <t>125 mm Hg
186 lb
Coded Value (e.g., SNOMED CT 2170000; Gallop rhythm)</t>
  </si>
  <si>
    <t>The normal range of the finding, as reported by source clinical information system</t>
  </si>
  <si>
    <t>90 mm Hg - 140 mm Hg</t>
  </si>
  <si>
    <t>To determine if physical finding is abnormal according to the source clinical information system.</t>
  </si>
  <si>
    <t>The interpretation of the finding according to the source clinical information system.</t>
  </si>
  <si>
    <t>To determine the interpretation of the finding according to the source clinical information system.</t>
  </si>
  <si>
    <t>Can be over-ridden in case the CDS system wishes to make a different interpretation (e.g., interpretation of systolic blood pressure of 131 mm Hg as being too high rather than being normal for a patient with diabetes mellitus).</t>
  </si>
  <si>
    <t>&gt; #5 (ASTEC): Not used for inference, but will be used to justify and explain to the users the advice given by the system (which data have been used and what are their origin) - same as 'Problem Observation Identifier"</t>
  </si>
  <si>
    <t>&gt; #4 (Partners): This information is used to determine if the CDS system should be called. It is not used by the CDS system by itself.</t>
  </si>
  <si>
    <t>&gt; #6 (HealthFlow): If a patient cancelled by himself, and rescheduled several times and then missed, we alert.  IF the patient never re-scheduled and missed, we do not alert</t>
  </si>
  <si>
    <t>&gt; #6 (HealthFlow): for enrolling into influenza trial, free text encoutner reason is used for human-assisted screening
&gt; #11 (Eclipsys): has structured and free-text options for notes</t>
  </si>
  <si>
    <t>&gt; #4 (Partners): We have a different meaning for procedures modifiers. We use modifiers to modify the meaning of the problem. To further specify a problem we use qualifiers</t>
  </si>
  <si>
    <t>filled in yes (partial), but this messes up DSS built into this excell sheet -    :-)))))                    although the note type of the associated note is used in one DSS module (which note type: operative note as opposed to diagnostic type of note). This is cheating so that we don't have to enumerate a big valueset of CPT codes for operative procedures</t>
  </si>
  <si>
    <t>&gt; multiple: CDS makes no distinction in the test types - all done through test codes.</t>
  </si>
  <si>
    <t>Usage: [X] Used for making patient-specific inferences using SureScripts Certified ePrescribing requirements [ ] Not Used</t>
  </si>
  <si>
    <t>Usage: [X] Used for making patient-specific inferences Value sets/terminology:  CPOE included in chemo regimens using XML and HL7 for any order interfaced with other products (e.g. drug dispensing box) [ ] Not Used</t>
  </si>
  <si>
    <t>Usage: [X ] Used for making patient-specific inferences; Value set:  date/timestamp and user initials [ ] Not Used</t>
  </si>
  <si>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oncology clinic location (for practices with multiple locations) in XML;  Visit Notes include hospital location as text; SNOMED CT in some cases  --&gt; could all be mapped to SNOMED CT
</t>
    </r>
    <r>
      <rPr>
        <u val="single"/>
        <sz val="10"/>
        <rFont val="Arial"/>
        <family val="2"/>
      </rPr>
      <t>Other information/comments</t>
    </r>
    <r>
      <rPr>
        <sz val="10"/>
        <rFont val="Arial"/>
        <family val="0"/>
      </rPr>
      <t xml:space="preserve">:
</t>
    </r>
  </si>
  <si>
    <r>
      <t>Usage</t>
    </r>
    <r>
      <rPr>
        <sz val="10"/>
        <rFont val="Arial"/>
        <family val="0"/>
      </rPr>
      <t xml:space="preserve">: [X] Used for making patient-specific inferences, though not a required field for AE reporting  [ ] Not Used
</t>
    </r>
    <r>
      <rPr>
        <u val="single"/>
        <sz val="10"/>
        <rFont val="Arial"/>
        <family val="2"/>
      </rPr>
      <t>Value sets/terminology information (if applicable)</t>
    </r>
    <r>
      <rPr>
        <sz val="10"/>
        <rFont val="Arial"/>
        <family val="0"/>
      </rPr>
      <t xml:space="preserve">:  Related to disease or current illness;  related to investigational product; related to standard of care treatment agent; related to both investigational product and standard of care treatment agent; and relationship unknown.
</t>
    </r>
    <r>
      <rPr>
        <u val="single"/>
        <sz val="10"/>
        <rFont val="Arial"/>
        <family val="2"/>
      </rPr>
      <t>Other information/comments</t>
    </r>
    <r>
      <rPr>
        <sz val="10"/>
        <rFont val="Arial"/>
        <family val="0"/>
      </rPr>
      <t xml:space="preserve">:
</t>
    </r>
  </si>
  <si>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First DataBank code sets
</t>
    </r>
    <r>
      <rPr>
        <u val="single"/>
        <sz val="10"/>
        <rFont val="Arial"/>
        <family val="2"/>
      </rPr>
      <t>Other information/comments</t>
    </r>
    <r>
      <rPr>
        <sz val="10"/>
        <rFont val="Arial"/>
        <family val="0"/>
      </rPr>
      <t xml:space="preserve">:
</t>
    </r>
  </si>
  <si>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Interface with labs via HL7.  Chemistry/Hematology, Microbiology, Pathology --&gt; could be mapped to SNOMED CT
</t>
    </r>
    <r>
      <rPr>
        <u val="single"/>
        <sz val="10"/>
        <rFont val="Arial"/>
        <family val="2"/>
      </rPr>
      <t>Other information/comments</t>
    </r>
    <r>
      <rPr>
        <sz val="10"/>
        <rFont val="Arial"/>
        <family val="0"/>
      </rPr>
      <t xml:space="preserve">:
</t>
    </r>
  </si>
  <si>
    <r>
      <t>Usage</t>
    </r>
    <r>
      <rPr>
        <sz val="10"/>
        <rFont val="Arial"/>
        <family val="0"/>
      </rPr>
      <t xml:space="preserve">: [x ] Used for making patient-specific inferences [] Not Used
</t>
    </r>
    <r>
      <rPr>
        <u val="single"/>
        <sz val="10"/>
        <rFont val="Arial"/>
        <family val="2"/>
      </rPr>
      <t>Value sets/terminology information (if applicable)</t>
    </r>
    <r>
      <rPr>
        <sz val="10"/>
        <rFont val="Arial"/>
        <family val="0"/>
      </rPr>
      <t xml:space="preserve">: XML on Specimen Collection Record
</t>
    </r>
    <r>
      <rPr>
        <u val="single"/>
        <sz val="10"/>
        <rFont val="Arial"/>
        <family val="2"/>
      </rPr>
      <t>Other information/comments</t>
    </r>
    <r>
      <rPr>
        <sz val="10"/>
        <rFont val="Arial"/>
        <family val="0"/>
      </rPr>
      <t>:
System currently only cares about completed tests.</t>
    </r>
  </si>
  <si>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text field coding could be mapped to SNOMED CT
</t>
    </r>
    <r>
      <rPr>
        <u val="single"/>
        <sz val="10"/>
        <rFont val="Arial"/>
        <family val="2"/>
      </rPr>
      <t>Other information/comments</t>
    </r>
    <r>
      <rPr>
        <sz val="10"/>
        <rFont val="Arial"/>
        <family val="0"/>
      </rPr>
      <t xml:space="preserve">:
</t>
    </r>
  </si>
  <si>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N, A, H, L, HH, LL --&gt; could use HL7 observation interpretaiton codes (http://www.hl7.org/v3ballot/html/infrastructure/vocabulary/vs_ObservationInterpretation.htm#ObservationInterpretation)
</t>
    </r>
    <r>
      <rPr>
        <u val="single"/>
        <sz val="10"/>
        <rFont val="Arial"/>
        <family val="2"/>
      </rPr>
      <t>Other information/comments</t>
    </r>
    <r>
      <rPr>
        <sz val="10"/>
        <rFont val="Arial"/>
        <family val="0"/>
      </rPr>
      <t xml:space="preserve">:
</t>
    </r>
  </si>
  <si>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Vital Sign Observation, Physical Exam Observation, Procedure Observation &gt; could be mapped to SNOMED CT
</t>
    </r>
    <r>
      <rPr>
        <u val="single"/>
        <sz val="10"/>
        <rFont val="Arial"/>
        <family val="2"/>
      </rPr>
      <t>Other information/comments</t>
    </r>
    <r>
      <rPr>
        <sz val="10"/>
        <rFont val="Arial"/>
        <family val="0"/>
      </rPr>
      <t xml:space="preserve">:
</t>
    </r>
  </si>
  <si>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N, H, L, HH, LL --&gt; could use HL7 observation interpretaiton codes (http://www.hl7.org/v3ballot/html/infrastructure/vocabulary/vs_ObservationInterpretation.htm#ObservationInterpretation)
</t>
    </r>
    <r>
      <rPr>
        <u val="single"/>
        <sz val="10"/>
        <rFont val="Arial"/>
        <family val="2"/>
      </rPr>
      <t>Other information/comments</t>
    </r>
    <r>
      <rPr>
        <sz val="10"/>
        <rFont val="Arial"/>
        <family val="0"/>
      </rPr>
      <t xml:space="preserve">:
</t>
    </r>
  </si>
  <si>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Datapoints in Family History section of Visit Notes could be mapped to SNOMED CT
</t>
    </r>
    <r>
      <rPr>
        <u val="single"/>
        <sz val="10"/>
        <rFont val="Arial"/>
        <family val="2"/>
      </rPr>
      <t>Other information/comments</t>
    </r>
    <r>
      <rPr>
        <sz val="10"/>
        <rFont val="Arial"/>
        <family val="0"/>
      </rPr>
      <t xml:space="preserve">:
</t>
    </r>
  </si>
  <si>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HL7 from practice management systems
</t>
    </r>
    <r>
      <rPr>
        <u val="single"/>
        <sz val="10"/>
        <rFont val="Arial"/>
        <family val="2"/>
      </rPr>
      <t>Other information/comments</t>
    </r>
    <r>
      <rPr>
        <sz val="10"/>
        <rFont val="Arial"/>
        <family val="0"/>
      </rPr>
      <t xml:space="preserve">:  Additionally, verify patient's Pharmacy Benenfit Manager (PBM) via SureScripts Certified requirements
</t>
    </r>
  </si>
  <si>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Active, Inactive, Primary, Secondary, Tertiary, Forth, Fifth, Sixth, Seventh, Eighth, Nineth, Alternate, and other
</t>
    </r>
    <r>
      <rPr>
        <u val="single"/>
        <sz val="10"/>
        <rFont val="Arial"/>
        <family val="2"/>
      </rPr>
      <t>Other information/comments</t>
    </r>
    <r>
      <rPr>
        <sz val="10"/>
        <rFont val="Arial"/>
        <family val="0"/>
      </rPr>
      <t xml:space="preserve">:
</t>
    </r>
  </si>
  <si>
    <r>
      <t>Usage</t>
    </r>
    <r>
      <rPr>
        <sz val="10"/>
        <rFont val="Arial"/>
        <family val="0"/>
      </rPr>
      <t xml:space="preserve">: [X] Used for making patient-specific inferences [ ] Not Used
</t>
    </r>
    <r>
      <rPr>
        <u val="single"/>
        <sz val="10"/>
        <rFont val="Arial"/>
        <family val="2"/>
      </rPr>
      <t>Value sets/terminology information (if applicable)</t>
    </r>
    <r>
      <rPr>
        <sz val="10"/>
        <rFont val="Arial"/>
        <family val="0"/>
      </rPr>
      <t xml:space="preserve">:
Question Response Observations, Patient Preferences, Smoking/Alcohol/Illicit Drug Use
</t>
    </r>
    <r>
      <rPr>
        <u val="single"/>
        <sz val="10"/>
        <rFont val="Arial"/>
        <family val="2"/>
      </rPr>
      <t>Other information/comments</t>
    </r>
    <r>
      <rPr>
        <sz val="10"/>
        <rFont val="Arial"/>
        <family val="0"/>
      </rPr>
      <t xml:space="preserve">:
</t>
    </r>
  </si>
  <si>
    <r>
      <t>Usage</t>
    </r>
    <r>
      <rPr>
        <sz val="10"/>
        <rFont val="Arial"/>
        <family val="0"/>
      </rPr>
      <t xml:space="preserve">: [X] Used for making patient-specific inferences though not a required field [ ] Not Used
</t>
    </r>
    <r>
      <rPr>
        <u val="single"/>
        <sz val="10"/>
        <rFont val="Arial"/>
        <family val="2"/>
      </rPr>
      <t>Value sets/terminology information (if applicable)</t>
    </r>
    <r>
      <rPr>
        <sz val="10"/>
        <rFont val="Arial"/>
        <family val="0"/>
      </rPr>
      <t xml:space="preserve">:
Textbox values and checkbox answers could be mapped to SNOMED CT for coded values
For units, use The Unified Code for Units of Measure (http://unitsofmeasure.org/)
</t>
    </r>
    <r>
      <rPr>
        <u val="single"/>
        <sz val="10"/>
        <rFont val="Arial"/>
        <family val="2"/>
      </rPr>
      <t>Other information/comments</t>
    </r>
    <r>
      <rPr>
        <sz val="10"/>
        <rFont val="Arial"/>
        <family val="0"/>
      </rPr>
      <t xml:space="preserve">:
</t>
    </r>
  </si>
  <si>
    <t>18</t>
  </si>
  <si>
    <t>nathan.hulse@imail.org</t>
  </si>
  <si>
    <t>Nathan</t>
  </si>
  <si>
    <t>Hulse</t>
  </si>
  <si>
    <t>Medical Informaticist</t>
  </si>
  <si>
    <t>Intermountain Healthcare</t>
  </si>
  <si>
    <t>Medical Informatics</t>
  </si>
  <si>
    <t>Homer Warner Center for Informatics Research</t>
  </si>
  <si>
    <t>4646 W Lake Park Blvd</t>
  </si>
  <si>
    <t>S2E #2136</t>
  </si>
  <si>
    <t>West Valley City</t>
  </si>
  <si>
    <t>UT</t>
  </si>
  <si>
    <t>84120</t>
  </si>
  <si>
    <t>801-442-6275</t>
  </si>
  <si>
    <t>Adjunct Assistant Professor, University of Utah, Biomedical Informatics</t>
  </si>
  <si>
    <t>Responsible for executing the content (rules and protocols) currently available in the HELP2 platform</t>
  </si>
  <si>
    <t>Operational since 2003</t>
  </si>
  <si>
    <t>The identifier for the family history observation</t>
  </si>
  <si>
    <t>Health System A, Medical Record Entry Identifier FamHx_12345</t>
  </si>
  <si>
    <t>The ID of the encounter associated with the observation (i.e., the encounter within which the observation was made).</t>
  </si>
  <si>
    <t>To determine if an appropriate family history assessment was conducted during a specific hospitalization.</t>
  </si>
  <si>
    <t>Observations regarding the goals of care for a patient.</t>
  </si>
  <si>
    <t>Goal Focus Code</t>
  </si>
  <si>
    <t>The coded value representing the focus of the goal.</t>
  </si>
  <si>
    <t>To determine if patient has met clinical goals for hypertension management.</t>
  </si>
  <si>
    <t>Goal Observation Date/Time</t>
  </si>
  <si>
    <t>Date/time when the goal observation was made.</t>
  </si>
  <si>
    <t>The target value for the goal.</t>
  </si>
  <si>
    <t>135 mg/dL
125 mm Hg
186 lb
Coded Value (e.g., SNOMED 35425004; normal body mass index)</t>
  </si>
  <si>
    <t>Goal Identifier</t>
  </si>
  <si>
    <t>The identifier for the specific goal.</t>
  </si>
  <si>
    <t>Health System A, Medical Record Entry Identifier Goal_12345</t>
  </si>
  <si>
    <t>To enable relevant data regarding the goal to be retrieved from the electronic health record for presentation to the end-user.
Note that this identifier essentially makes all other original data elements associated with the goal available to the system making use of the patient-specific inference, including such information as the provider who made the goal observation.</t>
  </si>
  <si>
    <t>The type of observer that made the goal observation.</t>
  </si>
  <si>
    <t>The ID of the encounter associated with the goal observation (i.e., the encounter within which the goal observation was made).</t>
  </si>
  <si>
    <t>To determine if an appropriate goal was set during a specific clinic visit.</t>
  </si>
  <si>
    <t>Goal Originator Type(s)</t>
  </si>
  <si>
    <t>The types of entities who established the goal.</t>
  </si>
  <si>
    <t>EHR system, Physician, Nurse, Patient</t>
  </si>
  <si>
    <t>To determine if goal needs to be checked for clinical appropriateness when originator is the patient.</t>
  </si>
  <si>
    <t>Goal could be set through personal health record.</t>
  </si>
  <si>
    <t>Globally Unique Object Identifier XYZ for insurance agency (e.g., Medicaid, Aetna)</t>
  </si>
  <si>
    <t>Patient Affiliation Data Elements</t>
  </si>
  <si>
    <t>Information regarding a patient's affiliation with relevant entities.</t>
  </si>
  <si>
    <t>Includes affiliation with health insurance programs, disease management programs, primary care clinics, etc.</t>
  </si>
  <si>
    <t>Affiliated Entity Type Code</t>
  </si>
  <si>
    <t>The coded value representing the type of entity with which the patient is affiliated.</t>
  </si>
  <si>
    <t>To identify all potentially relevant patient affiliations of a given type (e.g., for insurance coverage).</t>
  </si>
  <si>
    <t>Entity Identifier</t>
  </si>
  <si>
    <t>The identifier of the entity with which the patient is affiliated</t>
  </si>
  <si>
    <t>To provide care recommendations tailored to a patient's insurance coverage and formularly requirements.</t>
  </si>
  <si>
    <t>Observation Date/Time</t>
  </si>
  <si>
    <t>To determine observation that is likely the most accurate (due to being the most recent observation on the affiliation).</t>
  </si>
  <si>
    <t>Affiliation Status</t>
  </si>
  <si>
    <t>The status of the affiliation</t>
  </si>
  <si>
    <t>Active, Inactive, Is Not Affiliated</t>
  </si>
  <si>
    <t>To determine if patient is affiliated with the entity.</t>
  </si>
  <si>
    <t>Status Time Interval</t>
  </si>
  <si>
    <t>The time interval of the observed affiliation.</t>
  </si>
  <si>
    <t>March 15, 2008 - March 15, 2009</t>
  </si>
  <si>
    <t>The type of observation</t>
  </si>
  <si>
    <t>Observation regarding the patient.</t>
  </si>
  <si>
    <t>To identify all potentially relevant observations of a given type (e.g., for social history)</t>
  </si>
  <si>
    <t>Observation Focus Code</t>
  </si>
  <si>
    <t>The coded value representing the focus of the observation.</t>
  </si>
  <si>
    <t>LOINC 48542-5; Geriatric depression scale</t>
  </si>
  <si>
    <t>To determine if patient is depressed.</t>
  </si>
  <si>
    <t>Date/time when the observation was made</t>
  </si>
  <si>
    <t>The value of the observation</t>
  </si>
  <si>
    <t>5 packs/day
True/False
Coded Value</t>
  </si>
  <si>
    <t>The interpretation of the observation according to the source clinical information system.</t>
  </si>
  <si>
    <t>Normal, Abnromal, High, Low, Panic High, Panic Low</t>
  </si>
  <si>
    <t>Normal, Abnormal, High, Low, Panic High, Panic Low</t>
  </si>
  <si>
    <t>Can be over-ridden in case the CDS system wishes to make a different interpretation</t>
  </si>
  <si>
    <t>Individual questions within a multi-part instrument (e.g., a depression screening questionnaire)</t>
  </si>
  <si>
    <t>To evaluate the full contents of the observation.</t>
  </si>
  <si>
    <t>To determine if an observation was made during a specific hospitalization.</t>
  </si>
  <si>
    <t>Question</t>
  </si>
  <si>
    <t>Example of eligibility criteria which refer to problem observation data : "squamous cell carcinoma of the penis proven by histological exam"</t>
  </si>
  <si>
    <t>We will certainly need the notion of main problem (cancer for which the patient is presented in oncologic multidisciplinary committe). Because this notion will be used to select only the clinical trials related with this problem and not clinical trials related with a 'minor' problem of the patient (for exemple 'diabetes' or 'high blood pressure' and so on). In our opinion, CDS must be inform of the main problem for which it's used and for which it has first and mainly to give its advice.</t>
  </si>
  <si>
    <t xml:space="preserve">(617) 724-0048 </t>
  </si>
  <si>
    <t>Associate Professor of Surgery, Harvard Medical School; Co-Chair, HL7 Clinical Genomics Special Interest Group</t>
  </si>
  <si>
    <t>Kevin</t>
  </si>
  <si>
    <t>HughesRiskApps</t>
  </si>
  <si>
    <t>The early identification of women at increased risk for hereditary cancer in a clinical setting</t>
  </si>
  <si>
    <t>Operational; under further development to include additional syndromes/diseases and decision rules</t>
  </si>
  <si>
    <t>Currently in operation at 35 breast centers; expanded to include cardiac disease, lymphedema, rheumatology, and depression</t>
  </si>
  <si>
    <t xml:space="preserve">The system utilizes a computerized decision support system to generate management options based on widely accepted treatment guidelines.  The system has been applied to breast/ovarian cancer, cardiac diseases, lymphedema, rheumatology, and depression.  </t>
  </si>
  <si>
    <t>1. Ozanne EM, Loberg A, Hughes S, Lawrence C, Drohan B, Semine A, Jellinek M, Cronin C, Milham F, Dowd D, Block C, Lockhart D, Sharko J, Grinstein G, Hughes KS. Identification and Management of Women at High Risk for Hereditary Breast⁄Ovarian Cancer Syndrome.
2. Hughes KS, Roche CA, Campbell CT, Siegel N, Salisbury L, Chekos A, Katz MS, Edell E. Prevalence of Family History of Breast and Ovarian Cancer in a Single Primary Care Practice Using a Self-Administered Questionnaire. The Breast Journal 9: 19-25.
3. Jones JL, Hughes KS, Howard-McNatt M, Kopans DB, Moore RH, Hughes SS, Lee NY, Roche CA, Siegel N, Gadd MA, Smith BL, Michaelson JS.  Evaluation of Hereditary Risk in a Screening Mammography Population.  Clinical Breast Cancer 6(1): 38-44.
4. Shabo A and Hughes, KS. Family History Information Exchange Services Using HL7 Clinical Genomics Standard Specifications. Int'l Journal on Semantic Web &amp; Information Systems 1(4): 42-65
5. Drohan B, Ozanne EM, Hughes KS. Electronic Health Records and Clinical and the Management of Women at High Risk of Hereditary Breast and Ovarian Cancer. Breast Journal (In Press)
6. Hughes K, Ozanne E, Semine A, Drohan B. Decision Support System for the Identification and Management of Women at High Risk for Hereditary Breast/Ovarian Cancer Syndrome. Annual Society of Medical Decision Making Conference, 2008 (submitted).</t>
  </si>
  <si>
    <t>Kevin Hughes - chief architect</t>
  </si>
  <si>
    <t>Responses for System # 19 on "CDS System Info" Work Sheet (HughesRiskApps)</t>
  </si>
  <si>
    <t>The patient data is collected using a self-administered questionnaire on a PC tablet.  The data is sent wirelessly to a Micrsoft SQLServer database server.  A Windows-based management application then downloads the patient information to run the CDS.</t>
  </si>
  <si>
    <t>HughesRiskApps (System # 19 on Worksheet 2)</t>
  </si>
  <si>
    <t>Male, Female, null</t>
  </si>
  <si>
    <t>African American or Black, American Indian/Aleutian/Eskimo, Asian, Carribean/West Indian, Caucasian or White, Other</t>
  </si>
  <si>
    <t>Internal codes for cancer/diseases maps to Snomed and ICD9</t>
  </si>
  <si>
    <t>Specified as age at diagnosis</t>
  </si>
  <si>
    <t>Chemoprevention, birth control, estrogen replacement therapy - internal codes</t>
  </si>
  <si>
    <t>Chemoprevention, birth control, estrogen replacement therapy</t>
  </si>
  <si>
    <t>Risk clinic, mammography center, breast clinic - internal codes</t>
  </si>
  <si>
    <t>Clinic name and address</t>
  </si>
  <si>
    <t>Completed and pending</t>
  </si>
  <si>
    <t>Appointment ID</t>
  </si>
  <si>
    <t>Word documents</t>
  </si>
  <si>
    <t>Biopsy, oopherectomy, mastectomy - internal codes maps to CPT codes.</t>
  </si>
  <si>
    <t>Breast, ovary internal code</t>
  </si>
  <si>
    <t>Age of the patient</t>
  </si>
  <si>
    <t>Genetic tests</t>
  </si>
  <si>
    <t>Completed, pending</t>
  </si>
  <si>
    <t>Type of test and gene</t>
  </si>
  <si>
    <t>Blood</t>
  </si>
  <si>
    <t>Date</t>
  </si>
  <si>
    <t>Genetic sequence using BSML</t>
  </si>
  <si>
    <t>Normal DNA and AA sequence</t>
  </si>
  <si>
    <t>Benign, deleterious, favor polymorphism, negative, pathogenic, positive, presumed benign, presumed pathogenic,  probably deleterious, susptected deleterious,  unknown, unknown significance, VUS - internal codes</t>
  </si>
  <si>
    <t>All known variants</t>
  </si>
  <si>
    <t>Genetic counselor,  physician, nurse,  surgeon, radiologist - internal codes</t>
  </si>
  <si>
    <t>HL7 RIM vocabulary</t>
  </si>
  <si>
    <t>Name, gender, date of birth, adopted, race, religion (Ashkenazi), hispanic - internal codes</t>
  </si>
  <si>
    <t>Cancer/diseases (and age of diagnosis) - internal codes and maps to Snomed, MESH, and ICD9
Genetic testing results (with date) - BSML standard</t>
  </si>
  <si>
    <t>HL7 pedigree model</t>
  </si>
  <si>
    <t>Childbirth history, menstrual history - internal codes</t>
  </si>
  <si>
    <t>Massachusetts General Hospital</t>
  </si>
  <si>
    <t>Wood</t>
  </si>
  <si>
    <r>
      <t>Usage</t>
    </r>
    <r>
      <rPr>
        <sz val="10"/>
        <rFont val="Arial"/>
        <family val="0"/>
      </rPr>
      <t xml:space="preserve">: [X ] Used for making patient-specific inferences </t>
    </r>
    <r>
      <rPr>
        <b/>
        <sz val="10"/>
        <rFont val="Arial"/>
        <family val="2"/>
      </rPr>
      <t>in text fields, but not using a standard</t>
    </r>
    <r>
      <rPr>
        <sz val="10"/>
        <rFont val="Arial"/>
        <family val="0"/>
      </rPr>
      <t xml:space="preserve"> [ ] Not Used
</t>
    </r>
    <r>
      <rPr>
        <u val="single"/>
        <sz val="10"/>
        <rFont val="Arial"/>
        <family val="2"/>
      </rPr>
      <t>Value sets/terminology information (if applicable)</t>
    </r>
    <r>
      <rPr>
        <sz val="10"/>
        <rFont val="Arial"/>
        <family val="0"/>
      </rPr>
      <t xml:space="preserve">:
CPT
</t>
    </r>
    <r>
      <rPr>
        <u val="single"/>
        <sz val="10"/>
        <rFont val="Arial"/>
        <family val="2"/>
      </rPr>
      <t>Other information/comments</t>
    </r>
    <r>
      <rPr>
        <sz val="10"/>
        <rFont val="Arial"/>
        <family val="0"/>
      </rPr>
      <t xml:space="preserve">:
</t>
    </r>
  </si>
  <si>
    <t>First DataBank</t>
  </si>
  <si>
    <t>HL7 or XML data fields signed or verified by user as appropriate</t>
  </si>
  <si>
    <t>Secure patient portal provides select information directly from the EMR</t>
  </si>
  <si>
    <t>ICD9 disease types</t>
  </si>
  <si>
    <t>SureScripts ePrescriber Certified, XML fields additionally verified by user signature as appropriate</t>
  </si>
  <si>
    <t>XML text note could be mapped to appropriate standard</t>
  </si>
  <si>
    <t>Interaction checking done by FirstDatabank</t>
  </si>
  <si>
    <t xml:space="preserve">XML verified allergy by user </t>
  </si>
  <si>
    <t>Social History, Question Response Observations, Patient Preferences, Patient Refusals, Communications, Formulary Restrictions, etc.</t>
  </si>
  <si>
    <t>To determine the interpretation of the observation according to the source clinical information system.</t>
  </si>
  <si>
    <t>The coded value representing a patient's identified problem.</t>
  </si>
  <si>
    <t>To determine if a patient has a specific medical problem of interest, which has associated disease management needs.</t>
  </si>
  <si>
    <t>To determine when a problem was observed relative to another piece of data that may over-ride this observation (e.g., a newer problem observation or a new laboratory finding).</t>
  </si>
  <si>
    <t>Data elements regarding a patient's demographics</t>
  </si>
  <si>
    <t>Problem Status</t>
  </si>
  <si>
    <t>The status of the problem</t>
  </si>
  <si>
    <t>Active, Resolved, Does not have</t>
  </si>
  <si>
    <t>Problem Status Time Interval</t>
  </si>
  <si>
    <t>The time interval when the patient is thought to have the problem status indicated.</t>
  </si>
  <si>
    <t>~1995 to present</t>
  </si>
  <si>
    <t>To determine if a patient currently has the problem of interest.</t>
  </si>
  <si>
    <t>Problem Observation Identifier</t>
  </si>
  <si>
    <t>The identifier for the specific observation.</t>
  </si>
  <si>
    <t>Health System A, Medical Record Entry Identifier Prob_12345</t>
  </si>
  <si>
    <t>To enable relevant data regarding the observation to be retrieved from the electronic health record for presentation to the end-user.
Note that this identifier essentially makes all other original data elements associated with the observation available to the system making use of the patient-specific inference, including such information as the provider who made the observation.</t>
  </si>
  <si>
    <t>Observer type</t>
  </si>
  <si>
    <t>To determine the credibility of the observation.</t>
  </si>
  <si>
    <t>Physician, Nurse, Patient - Unverified, Patient - Verified by Physician</t>
  </si>
  <si>
    <t>The type of observer that made the observation.</t>
  </si>
  <si>
    <t>Associated Encounter ID</t>
  </si>
  <si>
    <t>The ID of the encounter associated with the problem observation (i.e., the encounter within which the problem observation was made).</t>
  </si>
  <si>
    <t>Health System A, Encounter Identifier 123456789</t>
  </si>
  <si>
    <t>To determine if a problem was observed during a specific hospitalization.</t>
  </si>
  <si>
    <t>The type of the problem observation.</t>
  </si>
  <si>
    <t>Problem List Observation, Encounter Diagnosis - Primary, Encounter Diagnosis - Secondary</t>
  </si>
  <si>
    <t>To infer that a medical problem was the focus of clinical visit (as documented through the use of a "primary encounter diagnosis" type).</t>
  </si>
  <si>
    <t>Includes concept of encounter diagnoses.</t>
  </si>
  <si>
    <t>Medication Observation Data Elements</t>
  </si>
  <si>
    <t>Medication Code</t>
  </si>
  <si>
    <t>The coded value representing a patient's medication.</t>
  </si>
  <si>
    <t>To help determine whether a patient is currently on a medication recommended for a specific disease (e.g., ACE inhibitor or ARB for patient with hypertension and diabetes).</t>
  </si>
  <si>
    <t>Medication Dose</t>
  </si>
  <si>
    <t>The dose of the medication.</t>
  </si>
  <si>
    <t>30 mg, 2 puffs</t>
  </si>
  <si>
    <t>Medication Route</t>
  </si>
  <si>
    <t>The route of the medication.</t>
  </si>
  <si>
    <t>PO, IV, IM</t>
  </si>
  <si>
    <t>To determine if patient is receiving the medication appropriately.</t>
  </si>
  <si>
    <t>Medication Rate</t>
  </si>
  <si>
    <t>BID prn, 12mg/hr, qam</t>
  </si>
  <si>
    <t>The rate of the medication.</t>
  </si>
  <si>
    <t>Medication Coverage Time Interval</t>
  </si>
  <si>
    <t>Age Group</t>
  </si>
  <si>
    <t>Patient Postal Address(es)</t>
  </si>
  <si>
    <t>Observation Type</t>
  </si>
  <si>
    <t>Observer Type</t>
  </si>
  <si>
    <t>November 1, 2007 to March 31, 2008</t>
  </si>
  <si>
    <t>The time interval covered by the medication observation.  E.g., for medication prescription - the time interval covered by the script, including refills; for medication dispensation - the time interval covered by the dispensed medications; for administration of IV medication - the time interval for that IV medication adminsitration.</t>
  </si>
  <si>
    <t>Need to make sure meaning of this data element is consistent across applications.</t>
  </si>
  <si>
    <t>Ingredients, drug class, etc. can be inferred from medication code.  If available, however, this information may be worth making available to a CDS engine for CDS inferencing from the beginning.</t>
  </si>
  <si>
    <t>Medication Observation Identifier</t>
  </si>
  <si>
    <t>Health System A, Medical Record Entry Identifier Med_12345</t>
  </si>
  <si>
    <t>The type of the medication observation.</t>
  </si>
  <si>
    <t>Refill Information</t>
  </si>
  <si>
    <t>Information on refills</t>
  </si>
  <si>
    <t>Currently on 2nd of 6 total prescribed refills</t>
  </si>
  <si>
    <t>To help determine whether a patient needs an existing refill dispensed or have a new script written.</t>
  </si>
  <si>
    <t>Prescription, Dispensation, Administration, Usage</t>
  </si>
  <si>
    <t>To determine medication adherence (e.g., whether a patient was prescribed a statin but is not getting it regularly filled/dispensed).</t>
  </si>
  <si>
    <t>The ID of the encounter associated with the medication observation (i.e., the encounter within which the medication observation was made).</t>
  </si>
  <si>
    <t>To determine if medication prescription occurred during a specific hospitalization as a part of the discharge process (e.g., beta-blocker therapy after myocardial infarction).</t>
  </si>
  <si>
    <t>Encounter Data Elements</t>
  </si>
  <si>
    <t>A patient's clinical encounter.</t>
  </si>
  <si>
    <t>Provider Type Code(s)</t>
  </si>
  <si>
    <t>The coded values classifying the type of provider who cared for the patient during the encounter.</t>
  </si>
  <si>
    <t>SNOMED CT 309904001, Intensive Care Unit</t>
  </si>
  <si>
    <t>To determine whether a patient was seen in a particular clinical setting (e.g., hospital, emergency department, specialty outpatient clinic)</t>
  </si>
  <si>
    <t>HIPAA Provider Taxonomy 207RN0300X, Nephrologist</t>
  </si>
  <si>
    <t>To determine whether a patient is being followed by an appropriate type of provider.</t>
  </si>
  <si>
    <t>Encounter Location</t>
  </si>
  <si>
    <t>The location of the encounter.</t>
  </si>
  <si>
    <t>To help with performance assessment of care provided at specific encounter locations.</t>
  </si>
  <si>
    <t>Health System A Clinic ID 12345, Clinic Name "Main Street Cardiology"</t>
  </si>
  <si>
    <t>Encounter Status</t>
  </si>
  <si>
    <t>Status of the encounter.</t>
  </si>
  <si>
    <t>Completed, Pending, Missed</t>
  </si>
  <si>
    <t>To determine whether a patient has missed excessive numbers of appointments at a primary care clinic.</t>
  </si>
  <si>
    <t>Encounter Date/Time Interval</t>
  </si>
  <si>
    <t>Date/time interval of encounter</t>
  </si>
  <si>
    <t>March 15, 2008</t>
  </si>
  <si>
    <t>March 15, 2008; 
March 15, 2008 - March 17, 2008; 
March 15, 2008 4:15pm - March 17, 2008 10:15am</t>
  </si>
  <si>
    <t>To determine if a patient was hospitalized 2 or more times in the last 6 months for congestive heart failure.</t>
  </si>
  <si>
    <t>Encounter Identifier</t>
  </si>
  <si>
    <t>The identifier for the encounter.</t>
  </si>
  <si>
    <t>To enable relevant data regarding the encounter to be retrieved from the electronic health record for presentation to the end-user.
Note that this identifier essentially makes all other original data elements associated with the encounter available to the system making use of the patient-specific inference.
Also enables cross-matching with other patient data to identify observations, etc. that occurred during a given encounter.</t>
  </si>
  <si>
    <t>Click (+) sign to left to expand</t>
  </si>
  <si>
    <t>Procedure Code</t>
  </si>
  <si>
    <t>The coded value representing the procedure.</t>
  </si>
  <si>
    <t>To determine if patient has received an indicated procedure.</t>
  </si>
  <si>
    <t>ICD9CM 250.02; Type 2 diabetes mellitus, uncontrolled</t>
  </si>
  <si>
    <t>RXCUI 202433; Tylenol</t>
  </si>
  <si>
    <t>SNOMED CT 66951008; carotid endarterectomy</t>
  </si>
  <si>
    <t>Procedure Site Code</t>
  </si>
  <si>
    <t>The coded value representing the site of the procedure.</t>
  </si>
  <si>
    <t>To determine if one or both breasts were removed for a mastectomy, which has implications for required follow-up screening.</t>
  </si>
  <si>
    <t>SNOMED CT 361715005; entire right breast</t>
  </si>
  <si>
    <t>Procedure Modifier Code</t>
  </si>
  <si>
    <t>The coded value representing additional information regarding the procedure.</t>
  </si>
  <si>
    <t>CPT modifier 09950; indicates bilateral mastectomy in same operative session when combined with CPT code for mastectomy</t>
  </si>
  <si>
    <t>Procedure Date/Time Interval</t>
  </si>
  <si>
    <t>March 15, 2008 3pm - 7pm</t>
  </si>
  <si>
    <t>To determine whether a patient needs influenza vaccination due to a splenectomy.</t>
  </si>
  <si>
    <t>Procedure Data Elements</t>
  </si>
  <si>
    <t>A procedure performed on a patient.</t>
  </si>
  <si>
    <t>Procedure Identifier</t>
  </si>
  <si>
    <t>The identifier for the specific procedure.</t>
  </si>
  <si>
    <t>Health System A, Medical Record Entry Identifier Proc_12345</t>
  </si>
  <si>
    <t>To enable relevant data regarding the procedure to be retrieved from the electronic health record for presentation to the end-user.
Note that this identifier essentially makes all other original data elements associated with the procedure available to the system making use of the patient-specific inference, including such information as the provider who performed the procedure.</t>
  </si>
  <si>
    <t>ciminoj@cc.nih.gov</t>
  </si>
  <si>
    <t>James</t>
  </si>
  <si>
    <t>Cimino</t>
  </si>
  <si>
    <t>Chief</t>
  </si>
  <si>
    <t>National Institutes of Health</t>
  </si>
  <si>
    <t>Clinical Center</t>
  </si>
  <si>
    <t>Laboratory for Informatics Development</t>
  </si>
  <si>
    <t>10 Center Drive</t>
  </si>
  <si>
    <t>Room 6-2551</t>
  </si>
  <si>
    <t>Bethesda</t>
  </si>
  <si>
    <t>MD</t>
  </si>
  <si>
    <t>301-443-9696</t>
  </si>
  <si>
    <t>Clinical Research Information System (CRIS) at the NIH Clinical Center (Eclipsys Sunrise Clinical Manager)</t>
  </si>
  <si>
    <t>Operational since 2004</t>
  </si>
  <si>
    <t>Delpoyed throughout the medical center</t>
  </si>
  <si>
    <t>Haerian K, McKeeby J, DiPatrizio G, Cimino JJ.  Use of Clinical Alerting to Improve the Collection of Clinical Research Data.  Proc 2009 AMIA Fall Symposium, San Francisco, CA, 2009: 218-222.</t>
  </si>
  <si>
    <t>J Cimino, collaborator with Department of Clinical Research Informatics, which runs the CRIS system</t>
  </si>
  <si>
    <t>Eclipsys Sunrise Clinical Manager</t>
  </si>
  <si>
    <t>No.</t>
  </si>
  <si>
    <t>Male, Female, Unknown - could map to HL7</t>
  </si>
  <si>
    <t>Free text - logic only verifies that it has been reported</t>
  </si>
  <si>
    <t>Month, Day, Year</t>
  </si>
  <si>
    <t>Calculated from birth year and current yea, used for body surface area and creatininte clearance calculations</t>
  </si>
  <si>
    <t>Medication orders and take-home medication orders</t>
  </si>
  <si>
    <t>Prescription - related to dose checks and whether a medication can be given to the patient when being sent home</t>
  </si>
  <si>
    <t>Terms come from local Order Catalogue; no mapping to standards; some use of specific drugs (hypoglycemic agents)</t>
  </si>
  <si>
    <t>Local codes</t>
  </si>
  <si>
    <t>In order chaecking, not in reporting an actual reaction</t>
  </si>
  <si>
    <t>Medication and Food - must map to Multum medications and foods</t>
  </si>
  <si>
    <t>Local codes, map to Multum codes</t>
  </si>
  <si>
    <t>Multum codes</t>
  </si>
  <si>
    <t>Alerts are related to orders that can potentially cause reactions</t>
  </si>
  <si>
    <t>Related to the order</t>
  </si>
  <si>
    <t>Local codes - no mapping - will be mapping to LOINC</t>
  </si>
  <si>
    <t>H, HH, L, LL</t>
  </si>
  <si>
    <t>Additional comments arising from System #20 (PSYCKES): For mental health CDS, CDS inference results could include concepts such as (i) whether medications a patient is taking are appropriate for the treatment of a specific condition; (ii) whether a medication is in the therapeutic dosing range for a patient; (iii) outcomes of medication trials (e.g., effective, ineffective, adequate but discontinued), and (iv) concepts included in System #20 (PSYCKES)'s comments for Medication Coverage Time Interval.</t>
  </si>
  <si>
    <t>Miscellaneous Content</t>
  </si>
  <si>
    <t>Data on Data Element Usage Proportion, in AMIA Manuscript Format</t>
  </si>
  <si>
    <t>Patient Gender</t>
  </si>
  <si>
    <t>Patient Race(s)</t>
  </si>
  <si>
    <t>Patient Birth Date</t>
  </si>
  <si>
    <t>Patient Age</t>
  </si>
  <si>
    <t>Patient Age Group</t>
  </si>
  <si>
    <t>Postal Address(es)</t>
  </si>
  <si>
    <t>Primary Care Provider</t>
  </si>
  <si>
    <t>Moved out of Area</t>
  </si>
  <si>
    <t>Male</t>
  </si>
  <si>
    <t>100 Main St., Cary, NC</t>
  </si>
  <si>
    <t>Dr. Jenkins, Clinic X</t>
  </si>
  <si>
    <t>Location Type Code(s)</t>
  </si>
  <si>
    <t>SMD code for ICU</t>
  </si>
  <si>
    <t>Health System A Clinic X</t>
  </si>
  <si>
    <t>HIPAA nephrology code</t>
  </si>
  <si>
    <t>Completed, Missed</t>
  </si>
  <si>
    <t>Date/Time Interval</t>
  </si>
  <si>
    <t>3/1/08 to 3/2/08</t>
  </si>
  <si>
    <t>Encounter ID ABCDEF</t>
  </si>
  <si>
    <t>Discharge summary</t>
  </si>
  <si>
    <t>SMD code for biopsy</t>
  </si>
  <si>
    <t>SMD code for right breast</t>
  </si>
  <si>
    <t>CPT laterality modifier</t>
  </si>
  <si>
    <t>3/5/08 3:15 – 7:40 pm</t>
  </si>
  <si>
    <t>Active, Canceled</t>
  </si>
  <si>
    <t>EHR Entry # 1234567</t>
  </si>
  <si>
    <t>Associated Enc. ID</t>
  </si>
  <si>
    <t>Procedure Note</t>
  </si>
  <si>
    <t>Report contents</t>
  </si>
  <si>
    <t>Colonoscopy report</t>
  </si>
  <si>
    <t>Data Elements Common to All Types of “Observations” Below</t>
  </si>
  <si>
    <t>Ave. XX%</t>
  </si>
  <si>
    <t>MD, RN, Patient</t>
  </si>
  <si>
    <t>Problem List Observ.</t>
  </si>
  <si>
    <t>ICD9 code for diabetes</t>
  </si>
  <si>
    <t>Problem Class(es)</t>
  </si>
  <si>
    <t>Cardiovascular disease</t>
  </si>
  <si>
    <t>Negative/does not have</t>
  </si>
  <si>
    <t>Active, Resolved</t>
  </si>
  <si>
    <t>1995 to present</t>
  </si>
  <si>
    <t>Observation Method</t>
  </si>
  <si>
    <t>Histological confirmation</t>
  </si>
  <si>
    <t>Prescription, Usage</t>
  </si>
  <si>
    <t>SMD code for lisinopril</t>
  </si>
  <si>
    <t>Medication Class(es)</t>
  </si>
  <si>
    <t>ACE inhibitor</t>
  </si>
  <si>
    <t>Coverage Time Interval</t>
  </si>
  <si>
    <t>11/1/07 to 3/1/08</t>
  </si>
  <si>
    <t>On 2nd of 6 total refills</t>
  </si>
  <si>
    <t>SMD code for wheelchair</t>
  </si>
  <si>
    <t>3/15/08 3:15pm</t>
  </si>
  <si>
    <t>Goal Observation Data Elements</t>
  </si>
  <si>
    <t>SMD code for systolic BP</t>
  </si>
  <si>
    <t>135 mg/dL</t>
  </si>
  <si>
    <t>Data Element (DE)</t>
  </si>
  <si>
    <t>% Systems Using DE</t>
  </si>
  <si>
    <t>Adverse Reaction Observation Data Elements</t>
  </si>
  <si>
    <t>Agent Class(es)</t>
  </si>
  <si>
    <t>SMD code for weal</t>
  </si>
  <si>
    <t>SMD code for severe</t>
  </si>
  <si>
    <t>Early 1980s</t>
  </si>
  <si>
    <t>Reaction Status</t>
  </si>
  <si>
    <t>Collection Date/Time</t>
  </si>
  <si>
    <t>50 mg/dL – 150 mg/dL</t>
  </si>
  <si>
    <t>Panic High</t>
  </si>
  <si>
    <t>Nested Observations</t>
  </si>
  <si>
    <t>Hgb &amp; HCT in CBC</t>
  </si>
  <si>
    <t>Laboratory XYZ</t>
  </si>
  <si>
    <t>Observation Note</t>
  </si>
  <si>
    <t>Note Type</t>
  </si>
  <si>
    <t>Physical Finding Observation Data Elements</t>
  </si>
  <si>
    <t>Finding Type</t>
  </si>
  <si>
    <t>Vital sign, radiology</t>
  </si>
  <si>
    <t>Finding Code</t>
  </si>
  <si>
    <t>SMD code for SBP</t>
  </si>
  <si>
    <t>Finding Location Code</t>
  </si>
  <si>
    <t>SMD code for lungs</t>
  </si>
  <si>
    <t>125 mm Hg</t>
  </si>
  <si>
    <t>90 – 140 mm Hg</t>
  </si>
  <si>
    <t>Normal, High</t>
  </si>
  <si>
    <t>SBP &amp; DBP within BP</t>
  </si>
  <si>
    <t>Finding Status</t>
  </si>
  <si>
    <t>Active, completed</t>
  </si>
  <si>
    <t>Finding Note</t>
  </si>
  <si>
    <t>Cardiac exam note</t>
  </si>
  <si>
    <t>Relationship to Patient</t>
  </si>
  <si>
    <t>SMD code for aunt</t>
  </si>
  <si>
    <t>57 year old female</t>
  </si>
  <si>
    <t>Relative Age of Death</t>
  </si>
  <si>
    <t>N/A, 85 years</t>
  </si>
  <si>
    <t>Relative Problem(s)</t>
  </si>
  <si>
    <t>Problem info as above</t>
  </si>
  <si>
    <t>Social History, Survey</t>
  </si>
  <si>
    <t>Obs. Focus Code</t>
  </si>
  <si>
    <t>LNC for survey inst.</t>
  </si>
  <si>
    <t>5 packs/day, true</t>
  </si>
  <si>
    <t>Normal, abnormal</t>
  </si>
  <si>
    <t>Items in survey</t>
  </si>
  <si>
    <t>Affiliated Entity Type</t>
  </si>
  <si>
    <t>Insurer, Care Provider</t>
  </si>
  <si>
    <t>Medicaid, Clinic X</t>
  </si>
  <si>
    <t>Obs. Date/Time</t>
  </si>
  <si>
    <t>3/15/08 – 3/15/09</t>
  </si>
  <si>
    <t>Physician, Patient</t>
  </si>
  <si>
    <t>User Preferred Language</t>
  </si>
  <si>
    <t>Info Recipient Type</t>
  </si>
  <si>
    <t>Info Recipient Language</t>
  </si>
  <si>
    <t>Order entry, lab review</t>
  </si>
  <si>
    <t>Data Elements for All Orderable Items (e.g., Meds, Labs)</t>
  </si>
  <si>
    <t>Ordered, Completed</t>
  </si>
  <si>
    <t>ICD9 codes for COPD</t>
  </si>
  <si>
    <t>HL7 Administrative Gender</t>
  </si>
  <si>
    <t>Have not had occaison to utilize. Captured as part of ADT as Race and Ethnicity. (Ethnicity is Hispanic or not).
Specific clinically significant ethnic information would be included as problem on problem list. (ie. Those groups that have identifiable genetic risk factors.)
Lab calculates and reports GFR as part of result. GFR stored for later use.</t>
  </si>
  <si>
    <t>Used to calculate age related interventions</t>
  </si>
  <si>
    <t>Calculated from Birth date</t>
  </si>
  <si>
    <t>No specific value set. Depends on applicable guideline</t>
  </si>
  <si>
    <t>Used to determine applicable order sets, medications, some triggers for alerts. (i.e. fever in neonates &lt;31 days old)</t>
  </si>
  <si>
    <t>Have not implemented rule requiring geographic location. Data is reported to state for syndromic survaillance.</t>
  </si>
  <si>
    <t>Nebraska Lexicon is a managed problem list vocabulary mapped to SNOMED, ICD 9 and 10, LOINC</t>
  </si>
  <si>
    <t>Managed problem list is central to managing physician workflow and provided problem oriented decision and process support. In the IntúaCare system.</t>
  </si>
  <si>
    <t xml:space="preserve">HL7 patient concern has a set of problem status. </t>
  </si>
  <si>
    <t>We have not settled on a standard set of problem status. This is an active area of research at UNMC.</t>
  </si>
  <si>
    <t>Not sure but some problems are designed with limited duration and become inactive automatically.</t>
  </si>
  <si>
    <t>Function of Nebraska Lexicon</t>
  </si>
  <si>
    <t>Not sure but problems have a number of attributes including an audit trail of status changes, who and when.</t>
  </si>
  <si>
    <t>User idenfiier mapped to user table</t>
  </si>
  <si>
    <t>Each user is identified with their credentials. 
This is part of the problem status specification</t>
  </si>
  <si>
    <t>Specific problems are actively managed during an encounter.</t>
  </si>
  <si>
    <t>All prescriptions, and medications administrations are tracked. Whether the script was filled (dispensed) is not tracked. An external system (HDS) provides some fullfillment data.</t>
  </si>
  <si>
    <t>First data Bank</t>
  </si>
  <si>
    <t>Part of script and bar code med administration record</t>
  </si>
  <si>
    <t>Part of medication reconcilliation process</t>
  </si>
  <si>
    <t>This is calculated from begin and end dates. It is possible for a prescription 
Requirement being put in place to require duration for inpatient medication prescriptions as either numner of doses or number of days</t>
  </si>
  <si>
    <t xml:space="preserve">End dates of prescriptions is included in prescription application. </t>
  </si>
  <si>
    <t>Part of med reconcilliation and med admin processes.</t>
  </si>
  <si>
    <t>Not directly, credentials of recording processional logged as part of process</t>
  </si>
  <si>
    <t>All records are encounter based for inpatient. Out patient prescriptions are not necessary tied to an encounter</t>
  </si>
  <si>
    <t>If a prescription for a medical device is recorded in the prescription module then it would be available. 
If ordered, order could be retrieved but not if provided during a consult.</t>
  </si>
  <si>
    <t>Ad hoc, internally defined string</t>
  </si>
  <si>
    <t>Recorded as an observation as nursing documentation.</t>
  </si>
  <si>
    <t>Attribute of observation</t>
  </si>
  <si>
    <t>Credentials of user part of the user record</t>
  </si>
  <si>
    <t>SNOMED CT, CPT</t>
  </si>
  <si>
    <t>Not reliably</t>
  </si>
  <si>
    <t>CPT</t>
  </si>
  <si>
    <t>Nebrsaka Lexicon</t>
  </si>
  <si>
    <t>Historic findings stored as part of problem list</t>
  </si>
  <si>
    <t>Not reliably, usually part of historical record</t>
  </si>
  <si>
    <t>Structured data being recorded for an increasing number of procedrues in place of dicated Op-note</t>
  </si>
  <si>
    <t>SNOMED CT, RxNorm</t>
  </si>
  <si>
    <t>Only medications are encoded</t>
  </si>
  <si>
    <t>Internal structured list</t>
  </si>
  <si>
    <t>Reaction code determines severity.</t>
  </si>
  <si>
    <t>recorded as historic data in most cases. If observed it would be entered as a problem on the problem list</t>
  </si>
  <si>
    <t>internal structured list</t>
  </si>
  <si>
    <t>Provided by Lab</t>
  </si>
  <si>
    <t>Data source may be system or manual entry. All manually entered data is stamped with user ID.</t>
  </si>
  <si>
    <t>For internally performed labs. External manual entries may not be.</t>
  </si>
  <si>
    <t>Reports such as culture results are parsed to derive structured data.</t>
  </si>
  <si>
    <t>SNOMED.CT</t>
  </si>
  <si>
    <t>Some findings may be post coordinated on site</t>
  </si>
  <si>
    <t>Added to patient problem list if appropriate. i.e. First Degree Relative with Breast Cancer</t>
  </si>
  <si>
    <t>User ID includes credentials</t>
  </si>
  <si>
    <t>Not sure</t>
  </si>
  <si>
    <t>Some are coded values some are free text</t>
  </si>
  <si>
    <t>If clinically relevant, placed on problem list</t>
  </si>
  <si>
    <t>All entries tagged with user credentials.</t>
  </si>
  <si>
    <t>Nebrsaka Health Professions Tracking Service</t>
  </si>
  <si>
    <t>Providers information part of regional database</t>
  </si>
  <si>
    <t>Status of patient participation in Statewide Health Information Exchange tracked. Patients may opt-out in which case their data is not made available for PHR use.</t>
  </si>
  <si>
    <t>Nebraska Problem Lexicon</t>
  </si>
  <si>
    <t>First Data Bank</t>
  </si>
  <si>
    <t>I think?</t>
  </si>
  <si>
    <t>Unstructured data in note</t>
  </si>
  <si>
    <t>Perinatal system linkage with NICU system</t>
  </si>
  <si>
    <t>Problem</t>
  </si>
  <si>
    <t>Meds</t>
  </si>
  <si>
    <t>Goal</t>
  </si>
  <si>
    <t>Relative Demographics</t>
  </si>
  <si>
    <t>R</t>
  </si>
  <si>
    <t>MD, PhD, CCFP</t>
  </si>
  <si>
    <t>PhD, PEng</t>
  </si>
  <si>
    <t>Could be inferred from the drug iD number where needed.</t>
  </si>
  <si>
    <t>only active medications used</t>
  </si>
  <si>
    <t>only active used at this time.</t>
  </si>
  <si>
    <t>notes not used for CDSS, would be useful, perhaps, in vMR.</t>
  </si>
  <si>
    <t>Definitely valuable and considered in our design, not implemented</t>
  </si>
  <si>
    <t>Definitely valuable and considered in our design, not implemented. This could both speed up the CDSS analysis and provide more focused recommendattion.</t>
  </si>
  <si>
    <t>These were captured during the development of the rules. SNOMED would be better than ICD for this.</t>
  </si>
  <si>
    <t xml:space="preserve">We use our centrally maintained database. </t>
  </si>
  <si>
    <t>Believe this is the performer or source</t>
  </si>
  <si>
    <t xml:space="preserve">We parse text reports to get results. </t>
  </si>
  <si>
    <t>We collect prefered language. Used for discharge instructions</t>
  </si>
  <si>
    <t>Test Type</t>
  </si>
  <si>
    <t>Chemistry, Pathology</t>
  </si>
  <si>
    <t>Test Code</t>
  </si>
  <si>
    <t>LNC code for HgbA1c</t>
  </si>
  <si>
    <t>Specimen Location Code</t>
  </si>
  <si>
    <t>SMD code for sputum</t>
  </si>
  <si>
    <t>Miscellaneous Notes:</t>
  </si>
  <si>
    <t>&gt; 3/12/10, K. Kawamoto: noticed we are missing an Observation Date/Time for Family History Observations.  Need to make sure it gets included in vMR.</t>
  </si>
  <si>
    <t>Labs</t>
  </si>
  <si>
    <t>SMD standing code</t>
  </si>
  <si>
    <t xml:space="preserve">Average % Systems Using DE: </t>
  </si>
  <si>
    <t>Distribution of % Systems Using DE:</t>
  </si>
  <si>
    <t>% of Elements</t>
  </si>
  <si>
    <t>DE Usage %</t>
  </si>
  <si>
    <t>10-19.9</t>
  </si>
  <si>
    <t>20-29.9</t>
  </si>
  <si>
    <t>30-39.9</t>
  </si>
  <si>
    <t>40-49.9</t>
  </si>
  <si>
    <t>50-59.9</t>
  </si>
  <si>
    <t>60-69.9</t>
  </si>
  <si>
    <t>70-79.9</t>
  </si>
  <si>
    <t>80-89.9</t>
  </si>
  <si>
    <t>90-100</t>
  </si>
  <si>
    <t># of Elements</t>
  </si>
  <si>
    <t>Common Elements:</t>
  </si>
  <si>
    <t>Eqiupment</t>
  </si>
  <si>
    <t>Family History</t>
  </si>
  <si>
    <t>Adverse Reaction</t>
  </si>
  <si>
    <t>Physical Finding</t>
  </si>
  <si>
    <t>Other Observation</t>
  </si>
  <si>
    <t>Still done on paper as part of new patient paperwork at clinical oncology practices.  Often the form is scanned into the EMR, but no a standardized data point in the system.</t>
  </si>
  <si>
    <t>in development</t>
  </si>
  <si>
    <t>Full audit trail</t>
  </si>
  <si>
    <t>BCCDC: BC Vaccination Codes, LOINC</t>
  </si>
  <si>
    <t>CPT codes not used in Canada, but ICD and LOINC codes used.</t>
  </si>
  <si>
    <t>date only, intervals would be calculated based on rules.</t>
  </si>
  <si>
    <t>HL7: Allergy Type</t>
  </si>
  <si>
    <t xml:space="preserve">not in eMS standard (captured as free text), </t>
  </si>
  <si>
    <t>not in eMS standard</t>
  </si>
  <si>
    <t>HL7 Allergy Severity</t>
  </si>
  <si>
    <t>LOINC</t>
  </si>
  <si>
    <t>HL7 mood code</t>
  </si>
  <si>
    <t>LOINC</t>
  </si>
  <si>
    <t>value provided by originating lab, not standardized.</t>
  </si>
  <si>
    <t>LOINC</t>
  </si>
  <si>
    <t>eMS standard coded several specific observations into their standard, including: weight, height, systolic BP, diastolic BP, heart rate</t>
  </si>
  <si>
    <t>LOINC</t>
  </si>
  <si>
    <t>numeric values accepted for each slot.</t>
  </si>
  <si>
    <t>EGADSS would leverage rule engine to provide interpretation.</t>
  </si>
  <si>
    <t>Free text in the eMS standard. EGADSS coded only the family hx problem.</t>
  </si>
  <si>
    <t>This would be captured in the rule knowledge base - these, then, in EGADSS are different, in that they are evidence based guideline targets and not patient specific goals / targets.</t>
  </si>
  <si>
    <t>As part of the EGADSS rule knowledge based</t>
  </si>
  <si>
    <t>In Canada / BC the provincial health number includes the basic insurance information</t>
  </si>
  <si>
    <t>ICPC 2; ICD-9CM</t>
  </si>
  <si>
    <t>could be extended</t>
  </si>
  <si>
    <t>captured as free text in eMS</t>
  </si>
  <si>
    <t>16</t>
  </si>
  <si>
    <t>andrew@medical-objects.com.au</t>
  </si>
  <si>
    <t>Andrew</t>
  </si>
  <si>
    <t>Kenneth</t>
  </si>
  <si>
    <t>McIntyre</t>
  </si>
  <si>
    <t>Director</t>
  </si>
  <si>
    <t>Buderim GE Centre/Medical-Objects</t>
  </si>
  <si>
    <t>Informatics</t>
  </si>
  <si>
    <t>4/102 Wises Road</t>
  </si>
  <si>
    <t>MAROOCHYDORE</t>
  </si>
  <si>
    <t>QLD</t>
  </si>
  <si>
    <t>Australia</t>
  </si>
  <si>
    <t>4558</t>
  </si>
  <si>
    <t>61 7 54455531</t>
  </si>
  <si>
    <t>HL7 CDS Work Group</t>
  </si>
  <si>
    <t>Medical-Objects GELLO enabled Clinical Decision Support System</t>
  </si>
  <si>
    <t>Laboratory calculations, Clinical scoring, Rules engine, GLIF, Templates</t>
  </si>
  <si>
    <t>Operational since 2007</t>
  </si>
  <si>
    <t>Used in Laboratory Information System and Multiple Specialist Clinical Systems as the basis of Clinical Decision Support and Templating</t>
  </si>
  <si>
    <t>Initially developed as part of GLIF trial and use extended to use in Templates for Calculated Values, visibility, initial values and validation. Used in all places where EHR access required for clinical decision making.</t>
  </si>
  <si>
    <t>GELLO – A Practical Implementation through the Application of Real World Examples Peter R. Tattam, B.Sc. (Information Science), Andrew McIntyre, M.B.B.S. (Hons) F.R.A.C.P. Medinfo 2007</t>
  </si>
  <si>
    <t>A. McIntyre - R&amp;D Director Medical-Objects</t>
  </si>
  <si>
    <t>Responses for System # 13 on "CDS System Info" Work Sheet (Medical-Objects GELLO enabled Clinical Decision Support System)</t>
  </si>
  <si>
    <t>GELLO Interpreter/EN13606/HL7 VMR layer over HL7 V2 data</t>
  </si>
  <si>
    <t>Yes - Can be provider in GELLO class format.</t>
  </si>
  <si>
    <t>Medical-Objects GELLO enabled Clinical Decision Support System (System # 13 on Worksheet 2)</t>
  </si>
  <si>
    <t>Clinical Research Information System (CRIS) at the NIH Clinical Center (Eclipsys Sunrise Clinical Manager) (System # 9 on Worksheet 2)</t>
  </si>
  <si>
    <t>VistA Clinical Reminders (System # 7 on Worksheet 2)</t>
  </si>
  <si>
    <t>HL7 Gender Codes</t>
  </si>
  <si>
    <t>Australian Racial Codes  - not currently in use, but could be</t>
  </si>
  <si>
    <t>HL7 DateTime</t>
  </si>
  <si>
    <t>Calculated using GELLO expression eg Inclusion and exclusion criteria for trials</t>
  </si>
  <si>
    <t>Calculated using GELLO - eg Age specific Reference ranges</t>
  </si>
  <si>
    <t>Available, but not in use as yet</t>
  </si>
  <si>
    <t>ProblemList, Procedures, SubstanceAdministration, Observation, Allergy, Pregancy History, Family History</t>
  </si>
  <si>
    <t>SNOMED-CT</t>
  </si>
  <si>
    <t>Was result performed in last 30 days</t>
  </si>
  <si>
    <t>Is Problem active?</t>
  </si>
  <si>
    <t>Interval of datetime as GELLO class</t>
  </si>
  <si>
    <t>results all have Entity Identifier</t>
  </si>
  <si>
    <t>Can identify Person and indirectly type of Observer, but not used</t>
  </si>
  <si>
    <t>Not used currently</t>
  </si>
  <si>
    <t>Just Medication History, no dispensing History currently</t>
  </si>
  <si>
    <t>SNOMED-CT  and Local Codes</t>
  </si>
  <si>
    <t>HL7 V2 Data</t>
  </si>
  <si>
    <t>HL7 V2 data</t>
  </si>
  <si>
    <t>Via Observations - Not in active use</t>
  </si>
  <si>
    <t>Generally used in OPD setting</t>
  </si>
  <si>
    <t>Provider ID available</t>
  </si>
  <si>
    <t>SNOMED-CT and LOINC</t>
  </si>
  <si>
    <t>HL7 V2 Codes</t>
  </si>
  <si>
    <t>HL7 Table 207</t>
  </si>
  <si>
    <t>HL7 Table 206</t>
  </si>
  <si>
    <t>HL7 Table 74</t>
  </si>
  <si>
    <t>HL7 V2 ORC Status</t>
  </si>
  <si>
    <t>Various, including LOINC</t>
  </si>
  <si>
    <t>HL7 Table</t>
  </si>
  <si>
    <t>Abnormal Flags</t>
  </si>
  <si>
    <t>LOINC/SNOMED-CT</t>
  </si>
  <si>
    <t>Via EN 13606 Archetypes and Templates</t>
  </si>
  <si>
    <t>Via Observer Identifier indirectly</t>
  </si>
  <si>
    <t>Using EN13606 templates mapping to GELLO classes</t>
  </si>
  <si>
    <t>Via Observer IDentifier indirectly</t>
  </si>
  <si>
    <t>17</t>
  </si>
  <si>
    <t>cwood@altossolutions.com</t>
  </si>
  <si>
    <t>Ms.</t>
  </si>
  <si>
    <t>Carla</t>
  </si>
  <si>
    <t>Director, Business Development</t>
  </si>
  <si>
    <t>Altos Solutions, Inc.</t>
  </si>
  <si>
    <t>1522 Hillview Drive</t>
  </si>
  <si>
    <t>Suite 420</t>
  </si>
  <si>
    <t>Los Altos</t>
  </si>
  <si>
    <t>94024</t>
  </si>
  <si>
    <t>901-474-1464</t>
  </si>
  <si>
    <t>Altos Solutions, Inc. OncoEMR</t>
  </si>
  <si>
    <t>Oncology/Hematology-specific electronic medical record in community oncology and hospital setting</t>
  </si>
  <si>
    <t>Operational since 2004.</t>
  </si>
  <si>
    <t xml:space="preserve">Currently supported conditions:  adult oncology/hematology treatment.  Usage:~400 medical oncologists and thousands of support staff.  Actively used across the United States and Puerto Rico.  </t>
  </si>
  <si>
    <t>CDS infrastructure used in oncology and hematology disease management in a web-based or self-hosted model.  CDS support is customizable at the practice level.  Product standard is HL7.</t>
  </si>
  <si>
    <t>tw176@columbia.edu</t>
  </si>
  <si>
    <t>Thomas</t>
  </si>
  <si>
    <t>White</t>
  </si>
  <si>
    <t>MD, MS, MA</t>
  </si>
  <si>
    <t>Mental Health Informatics</t>
  </si>
  <si>
    <t>Psychiatry</t>
  </si>
  <si>
    <t>1051 Riverside Drive</t>
  </si>
  <si>
    <t>Unit 50</t>
  </si>
  <si>
    <t>917-836-9387</t>
  </si>
  <si>
    <t>Director, Bureau of Mental Health Informatics, New York State Office of Mental Health</t>
  </si>
  <si>
    <t>Psychiatric Services Clinical Knowledge Enhancement System (PSYCKES)</t>
  </si>
  <si>
    <t>To support cost-conscious quality improvement of prescribing practices for mental health recipeints by increasing awareness of and compliance with evidence based guidelines and best practices</t>
  </si>
  <si>
    <t>Inpatient version operational since 2003.  Outpatient version operational since 2008.</t>
  </si>
  <si>
    <t>Used predominately for management of schizophrenia and the commonly co-occuring cardiometabolic conditions.  Inpatient version deployed to all psychiatric and supervisory staff across all 26 state hospitals.  Outpatient version deployed to 300+ mental health clincs throughout New York.  Both systems in active use.</t>
  </si>
  <si>
    <t>PSYCKES is commonly called a disease management + business intelligence + clinical decision support system, and is used by both front-line clinicians and executives.  Its main innovation is the use of novel data summarization and visualization strategies to let clinicians, supervisors, and executives rapidly review decades of prescribing information to quickly assess (a) at an patient level - what has worked and not and what are next logical treatment strategies, (b) at the doctor, ward, facility or state level - what are the patterns and trends of compliance with guidelines.  The system is fully hyperlinked so that as issues are identified, users can drill down into the details to conduct root-cause analyses and identify concrete action steps.</t>
  </si>
  <si>
    <t>http://www.omh.state.ny.us/omhweb/psyckes/information.html
https://psyckesmedicaid.omh.state.ny.us/</t>
  </si>
  <si>
    <t>T. White - co-designer and chief application and data warehouse architect</t>
  </si>
  <si>
    <t>Responses for System # 20 on "CDS System Info" Work Sheet (PSYCKES)</t>
  </si>
  <si>
    <t>SAS, .NET, Oracle</t>
  </si>
  <si>
    <t>We are in the process of creating one as part of our Master Data Management initiative, which Dr. White leads.</t>
  </si>
  <si>
    <t>PSYCKES (System # 20 on Worksheet 2)</t>
  </si>
  <si>
    <t>Several local value sets.  Planning to map to HL7 Administrative Sex (OID=2.16.840.1.114222.4.11.927; http://phinvads.cdc.gov/vads/ViewValueSet.action?id=06D34BBC-617F-DD11-B38D-00188B398520)</t>
  </si>
  <si>
    <t>Most systems currently use equivalent of CDC Race Category (OID=2.16.840.1.114222.4.11.83; http://phinvads.cdc.gov/vads/ViewValueSet.action?id=67D34BBC-617F-DD11-B38D-00188B398520#).  Migrating to using CDC Detailed Race (OID=2.16.840.1.114222.4.11.876; http://phinvads.cdc.gov/vads/ViewValueSet.action?id=66D34BBC-617F-DD11-B38D-00188B398520).</t>
  </si>
  <si>
    <t>Using more detailed Race categories since that info can modulate pharmacotherapy advice.  For example, certain African-americans of Island descent have "Benign Ethnic Neutropenia", which influences appropriate dosing and management of clozapine, the best antipsychotic for refractory schizophrenia.</t>
  </si>
  <si>
    <t>5 distinct age range groupings for various purposes.  For example:  
Young Child &lt;5
Child 5 - 7
Child 8 - 12
Adolescent 13 - 17
Young Adult 18 - 20
Young Adult  21 - 24
Adult  25 - 34
Adult  35 - 44
Adult  45 - 54
Adult  55 - 64
Geriatric  65 - 74
Geriatric  75 - 84
Geriatric  85+</t>
  </si>
  <si>
    <t>Currently mostly free text with mappings to FIPS county codes.  Everything being mapped to standard addressing with address verification by external source (e.g. cdyne.com or melissadata.com) with enrichment with geocoding.  Standards include:
City:  USGS - GNIS
Country: ISO 3116-1
County: FIPS 6-4
State: FIPS 5-2
Address Type: HL7 Address Type (OID=2.16.840.1.114222.4.11.961; http://phinvads.cdc.gov/vads/ViewValueSet.action?id=01D34BBC-617F-DD11-B38D-00188B398520#)</t>
  </si>
  <si>
    <t>We have encounter diagnoses (primary and secondary), but flatten them into collection of active and inactive diagnoses</t>
  </si>
  <si>
    <t>DSM-III, DSM-IV, ICD-9 CM, ICD-10</t>
  </si>
  <si>
    <t>we expect to map these to SNOMED where needed, and are planning for DSM-V and ICD-11</t>
  </si>
  <si>
    <t>Date (without time)</t>
  </si>
  <si>
    <t>especially to track temporal relationship between problems, treatments, and outcomes</t>
  </si>
  <si>
    <t>we have a data warehouse of problem history derived from claims</t>
  </si>
  <si>
    <t>However, our Master Person Index links out to all source systems, from which we build our problem history tables</t>
  </si>
  <si>
    <t>Local ID for each of the 15 source systems.  These are cross-linked via our Master Person Index</t>
  </si>
  <si>
    <t>Prescription, Dispensation</t>
  </si>
  <si>
    <t>Our inpatient system tracks prescriptions.  Our outpatient system tracks dispensings (e.g. Medicaid-reimbursed medication fills).  We compute medication possession ratios, but can't directly correlate prescription with dispensing and usage given across the different data sources.  See below - we make use of Medication Segment, Trial, and Regimen classifications which are inferred from a history of orders or dispensings - this might fit into the Observation Type category.</t>
  </si>
  <si>
    <t>Drug identity (NDC),
Drug classification (AHFS, TCGPI),
Drug reference information (First Databank)</t>
  </si>
  <si>
    <t>For Medication Segments, we always computer mg/day so that we can compute total daily dose (e.g. if Tylenol is included in several fomulations).
We also compute Chlorpromazine equivalents for antipsychotics so that we can determine whether the combined dosing from a regimen of 2 or more antipsychotics falls into the recommended dosing range.</t>
  </si>
  <si>
    <t>PO, IV, IM, Depot (means long-acting)</t>
  </si>
  <si>
    <t>We have &gt; 900 unique values across our hospitals.   These are parsed into information about number of dispensings per day, pills or mg per dispensing, nursing shift, and prn status or indication.  For depot medications, dosing is often q N week (e.g. q1week, q2week, q3week, q4week)</t>
  </si>
  <si>
    <t>We create concepts of:
(a) Medication Trial - a period of time during which a patient is on a clinically meaningful dose of a medication - allowing for brief gaps in coverage, (b) Medication segment - periods of time during which patient is receiving a steady dosage of X mg/day of a medication, (c) Medication Regimen - periods of time during which patient is receiving a medication trial of one or more drugs for a single clinical indication (e.g. to monitor type and duration of polypharmacy and any cross-tapers as those regimens are changed).</t>
  </si>
  <si>
    <t>pulled from Medicaid claims</t>
  </si>
  <si>
    <t>Many local categorizations of type of mental health program and service</t>
  </si>
  <si>
    <t>Statewide master provider index</t>
  </si>
  <si>
    <t>Local provider taxonomy based upon types of licensed services</t>
  </si>
  <si>
    <t>will also map to NPI taxonomy</t>
  </si>
  <si>
    <t>episodes of care</t>
  </si>
  <si>
    <t>Local identifiers</t>
  </si>
  <si>
    <t>these are cross-lined via our Master Person Index</t>
  </si>
  <si>
    <t>These are used for manual chart review.  We do not have NLP yet.</t>
  </si>
  <si>
    <t>CPT, and Medicaid Service codes</t>
  </si>
  <si>
    <t>off of Medicaid claims</t>
  </si>
  <si>
    <t>from several source systems</t>
  </si>
  <si>
    <t>MERP (http://www.nccmerp.org/)</t>
  </si>
  <si>
    <t>We have locally developed and run incident management system, NIMRS (http://www.omh.state.ny.us/omhweb/nimrs/) which collects all data about any adverse event (e.g. drug, assault, fall), causes, who was involved, and follow-up</t>
  </si>
  <si>
    <t>we pull in all relevent data from clinical and ancillary systems</t>
  </si>
  <si>
    <t>Cerner local classification</t>
  </si>
  <si>
    <t>we only use completed records</t>
  </si>
  <si>
    <t>Cerner local codes, being mapped to LOINC</t>
  </si>
  <si>
    <t>these are maintained by our Pharmacy and Therapeutics Committee</t>
  </si>
  <si>
    <t>We also have Panic ranges for our tests to indicate whether Joint Commission immediate notification requirements apply</t>
  </si>
  <si>
    <t>Cerner local codes</t>
  </si>
  <si>
    <t>linked to our ADT system via the Master Person Index</t>
  </si>
  <si>
    <t>We currently store these in sparse tables (e.g. for vitals), but expect to map them to more typical CDR structures</t>
  </si>
  <si>
    <t>no standard</t>
  </si>
  <si>
    <t>code is impllicit in the sparse data model</t>
  </si>
  <si>
    <t>we may map to SNOMED for coded values, but have yet to finalize that decision</t>
  </si>
  <si>
    <t>local relationship values</t>
  </si>
  <si>
    <t>considering migration to HL7 relationship values (OID 2.16.840.1.114222.4.11.813; http://phinvads.cdc.gov/vads/ViewValueSet.action?id=6FD34BBC-617F-DD11-B38D-00188B398520#), but it appears incomplete</t>
  </si>
  <si>
    <t>local codes</t>
  </si>
  <si>
    <t>we use "GOMPS" - Goal, Objective, Measure, Problems and Strengths to specify the treatment plans for mental health patients.  Each has its own local taxonomy.  We have yet to find a good standard for these and expect to create value sets from SNOMED (possibly needing to request new SNOMED codes)</t>
  </si>
  <si>
    <t>locally developed taxonomy of Programs, Sites, Agencies, Sponsors and Auspices</t>
  </si>
  <si>
    <t>e.g. http://erstudio.omh.state.ny.us/All_Documentation/CoreDomains/Domain%20CodeSets/Data_Standard_47_Program_Subcategory.htm</t>
  </si>
  <si>
    <t>statewide provider directory</t>
  </si>
  <si>
    <t xml:space="preserve">however, this is inferred from billing claims. </t>
  </si>
  <si>
    <t>Also Psychiatry Advance Directives (e.g. how and when to treat patient or take over power of attorney as patient loses capacity with increasing mental illness)</t>
  </si>
  <si>
    <t>However, since we helped champion the use of LOINC for standardized survey instruments, we expect to migrate to them over time.</t>
  </si>
  <si>
    <t>link to clinical record</t>
  </si>
  <si>
    <t>link to ADT system</t>
  </si>
  <si>
    <t>For outpatients, this is inferred from Medicaid claims history</t>
  </si>
  <si>
    <t>We use both standard classification hierarchies (e.g. AHFS, TCGPI), and locally developed ones</t>
  </si>
  <si>
    <t>We created own table of medication indication based upon mix of FDA-approved uses and locally common and endorsed uses of those medications</t>
  </si>
  <si>
    <t>although we roll this into our Medication Trial calculations - status of active/inactive would be derived from that</t>
  </si>
  <si>
    <t>We use 19 local codes now, but expect to switch to HL7 Language Ability + ISO 639-2</t>
  </si>
  <si>
    <t>We're installing an Enterprise Terminology Server to support such cross-terminiology mappings, esp. for problems and diagnoses</t>
  </si>
  <si>
    <t>Thomas White, MD, MS, MA</t>
  </si>
  <si>
    <t>Based on discussion and agreement with Dr. White over email on 3/11/10 - 3/12/10.</t>
  </si>
  <si>
    <t>Removed following concepts from "additional data elements," as they refer to medical logic held by a CDS engine, rather than data inputs sent to a CDS engine at a patient-by-patient level
- Daily Dose Equivalents - used to determine if patient is compliant with national guidelines for antipsychotic dosing; computed from raw orders.
- Therapeutic Dosing Range - used to determine whether the prescribed medications are within the recommended therapeutic range.
- Therapeutic Treatment Duration Range - the duration that a treatment should be given before effectiveness can be seen
- Medication Cardiometabolic Risk Level</t>
  </si>
  <si>
    <t>Noted the following as examples of Other Observations as examples of CDS inferences that can then be used as a CDS input:
- Therapeutic Indication Flag (was originally a data element) - indicates whether a particular medication is appropriate or not for the treatment of a specific condition
- Therapeutic Dosing Range Interpretation (was originally a data element) - whether a medication is in the therapeutic dosing range
- Therapeutic Treatment Duration Range Interpretation - whether a medication has been used for the appropriate duration.
- From comments for PSYCKES on Mediation Coveage Time Interval: concepts of Medication Trial, Medication Segment, and Medication Regimen
- Also, from email discussion: Medication Trial Outcome Type</t>
  </si>
  <si>
    <t>Includes any other observation that can be made regarding a patient.  Includes social history observation (smoking history, tobacco history, sexual history, etc.), questionnaire results (e.g., Beck Depression Inventory questionnaire results), patient preferences (e.g., patient medication preferences based on side effect profiles for psychiatry meds), pateint refusal of certain interventions, communications (e.g., patient education, CDS delivery), applicable formularly restrictions, etc. Type specified using component data element.  Could allow for future expansion of captured data elements.
Potentially includes CDS inference results (i.e., CDS outputs).  
Includes computed data (e.g., BMI, glomerular filtration rate) not available natively in the EHR system.</t>
  </si>
  <si>
    <t>provider can adjust risk profile but this is a manual action within Preventive App and not a DSS logic</t>
  </si>
  <si>
    <t>&gt; #7 (VistA): VistA currently uses Health Factors to record this type of information</t>
  </si>
  <si>
    <r>
      <t>Usage</t>
    </r>
    <r>
      <rPr>
        <sz val="10"/>
        <rFont val="Arial"/>
        <family val="0"/>
      </rPr>
      <t xml:space="preserve">: [ ] Used for making patient-specific inferences [X] Not Used
</t>
    </r>
    <r>
      <rPr>
        <u val="single"/>
        <sz val="10"/>
        <rFont val="Arial"/>
        <family val="2"/>
      </rPr>
      <t>Value sets/terminology information (if applicable)</t>
    </r>
    <r>
      <rPr>
        <sz val="10"/>
        <rFont val="Arial"/>
        <family val="0"/>
      </rPr>
      <t xml:space="preserve">:
Visit Notes signed by MD/PA
</t>
    </r>
    <r>
      <rPr>
        <u val="single"/>
        <sz val="10"/>
        <rFont val="Arial"/>
        <family val="2"/>
      </rPr>
      <t>Other information/comments</t>
    </r>
    <r>
      <rPr>
        <sz val="10"/>
        <rFont val="Arial"/>
        <family val="0"/>
      </rPr>
      <t xml:space="preserve">:
</t>
    </r>
  </si>
  <si>
    <t>Drug classes - standardized</t>
  </si>
  <si>
    <t>Not available to this system</t>
  </si>
  <si>
    <t>Have medication release date as well as days supply for outpatient medications</t>
  </si>
  <si>
    <t>Can get refill information from order</t>
  </si>
  <si>
    <t>Non-VA meds (i.e., patient-reported meds) not considered to be as trustworthy.</t>
  </si>
  <si>
    <t>Inpatient, Outpatient, Non-VA Meds (e.g., OTC, herbals, reported by patients), Dispensation, Ordering</t>
  </si>
  <si>
    <t>Free text (e.g., "mother with breast cancer")</t>
  </si>
  <si>
    <t>Clinical Reminders uses all types of patient findings as goals.
E.g., colorectal cancer screening --&gt; come back in 6 months, rather than standard approach</t>
  </si>
  <si>
    <t>% of Respondents Using Data Element for CDS</t>
  </si>
  <si>
    <t>English, Spanish</t>
  </si>
  <si>
    <t>&gt; #6 (HealthFlow): note PCP affiliation
&gt; #12 (EGADSS): In Canada / BC the provincial health number includes the basic insurance information</t>
  </si>
  <si>
    <t>&gt; #6 (HealthFlow): I am not sure if any vMR component should be allow.  This will introduce a new nested curly braces problem. IT should be on atomic level, otherwise the nesting will make vMR statements not cross-institutional.
&gt; Response by K. Kawamoto: we need to make sure that either the observation focus code or a different mechanism (e.g., templates) are used to rigorously define what is allowed as a nested observation.</t>
  </si>
  <si>
    <t>Parallel to VHA "Health Factors" concept</t>
  </si>
  <si>
    <t>&gt; #5 (ASTEC): examples - "patient consent"; "life expectancy"; "ECOG/WHO score";"ability to take medication",… [originally 1 row above]</t>
  </si>
  <si>
    <t>20</t>
  </si>
  <si>
    <t xml:space="preserve">Karen.Eckert@wolterskluwer.com </t>
  </si>
  <si>
    <t>Karen</t>
  </si>
  <si>
    <t>Eckert</t>
  </si>
  <si>
    <t>Product Manager</t>
  </si>
  <si>
    <t>Medi-Span</t>
  </si>
  <si>
    <t>8425 Woodfield Crossing Blvd</t>
  </si>
  <si>
    <t>Suite 490</t>
  </si>
  <si>
    <t>Indianapolis</t>
  </si>
  <si>
    <t>Indiana (IN)</t>
  </si>
  <si>
    <t>46240</t>
  </si>
  <si>
    <t>317-735-5308</t>
  </si>
  <si>
    <t>Wolters Kluwer Health - Medi-Span</t>
  </si>
  <si>
    <t>To support real time screening for drug-drug, drug-allergy and other interactions in CPOE and pharmacy systems</t>
  </si>
  <si>
    <t>In use by our customers for over 30 years.</t>
  </si>
  <si>
    <t>Deployed in a wide variety of pharmacy and clinical settings.</t>
  </si>
  <si>
    <t>www.medispan.com</t>
  </si>
  <si>
    <t>K. Eckert - Product Manager
H. Strasberg - Informaticist</t>
  </si>
  <si>
    <t>Responses for System # 17 on "CDS System Info" Work Sheet (Medi-Span)</t>
  </si>
  <si>
    <t>Customers can chooose between raw data files or software APIs, which are available in both .NET and Java.</t>
  </si>
  <si>
    <t>Medi-Span (System # 17 on Worksheet 2)</t>
  </si>
  <si>
    <t>Male
Female</t>
  </si>
  <si>
    <t>Medi-Spans Medical Condition Code defines poplulation types</t>
  </si>
  <si>
    <t>derived from birth date</t>
  </si>
  <si>
    <t>Medi-Span Medical Condition Code; can be mapped to ICD-9-CM and SNOMED CT</t>
  </si>
  <si>
    <t>NDC, UPC, HRI; Medi-Span's GPI code and Drug Descriptor ID; values can be mapped to RxNorm</t>
  </si>
  <si>
    <t>values and units defined by Medi-Span dosing product</t>
  </si>
  <si>
    <t>Medi-Span's Route of Administration Code or Medi-Span's Drug Order Route of Administration Code</t>
  </si>
  <si>
    <t>Medi-Span's Drug Order Frequency code and units</t>
  </si>
  <si>
    <t>Medi-Span Medical Condition Code includes some procedure content; can be mapped to ICD-9-CM and SNOMED CT</t>
  </si>
  <si>
    <t>Medi-Span's allergy code sets of KDC and PAR Class; Medi-Span Medical Condition Code includes symptom and adverse effect concepts and can be mapped to ICD-9-CM and SNOMED CT</t>
  </si>
  <si>
    <t>Medi-Span Master Parameters Code; can be mapped to LOINC</t>
  </si>
  <si>
    <t>Part of Medi-Span Master Parameter Code; can be mapped to LOINC</t>
  </si>
  <si>
    <t xml:space="preserve">Medi-Span's Master Parameter Database includes content that documents the normal, therapeutic, and toxic ranges when available. </t>
  </si>
  <si>
    <t>&gt; #6 (HealthFlow): Need total daily load of medication</t>
  </si>
  <si>
    <t>HL7 + proprietary OncoEMR</t>
  </si>
  <si>
    <t>Could be coded as observation using EN13606 archetypes but not natively supported</t>
  </si>
  <si>
    <t>SNOMED-CT/LOINC/EN13606 Codes</t>
  </si>
  <si>
    <t>Section determined by containment and codes and potentially the EN13606 Metadata</t>
  </si>
  <si>
    <t>SNOMED-CT, LOINC, EN13606 Codes</t>
  </si>
  <si>
    <t>EN13606 Archetypes document containment</t>
  </si>
  <si>
    <t>HL7 Datetime</t>
  </si>
  <si>
    <t>HL7 datatypes including Coded Values in SNOMED-CT and some local codes.</t>
  </si>
  <si>
    <t>Mapped to GELLO datatypes by VMR abstraction layer</t>
  </si>
  <si>
    <t>HL7 Abnormal Flags</t>
  </si>
  <si>
    <t>Usually used for quantatative data</t>
  </si>
  <si>
    <t>While information is available and used it is generally used outside the reasoning process. In some ways it is a potential parameter to a reasoning process rather than a core VMR function. Including an Associated Providers class would provide for this information. The ability to dynamically add templated information (ie dynamic class) would allow for this.</t>
  </si>
  <si>
    <t>Coul potentially be represented as an observation</t>
  </si>
  <si>
    <t>Probably information that could exist outside the resoning process</t>
  </si>
  <si>
    <t>SNOMED-CT and V3 Model</t>
  </si>
  <si>
    <t>Needed for eg family History to say Relative does not have a disease. Can be done with eg SNOMED-CT as part of terminology but other terminologies usually don't support post co-ordination</t>
  </si>
  <si>
    <t>Done via terminology query</t>
  </si>
  <si>
    <t>In some cases the method is encoded in the Observation identifier. Currently we do not have the organization performing to test available to CDS, but information exists in EHR and could be made available</t>
  </si>
  <si>
    <t>A terminology Query would be used</t>
  </si>
  <si>
    <t>Usually using active medications, but aim to support medication history when can infer by use of cessation date</t>
  </si>
  <si>
    <t>Currently only using data that actually happened, ie EVENT Moodcode</t>
  </si>
  <si>
    <t>Would use terminology query</t>
  </si>
  <si>
    <t>Only active allergies available</t>
  </si>
  <si>
    <t>Usually the "Battery Code"</t>
  </si>
  <si>
    <t>Usually in the code</t>
  </si>
  <si>
    <t>Is proably a good idea so can taylor support, but depends on type of CDS</t>
  </si>
  <si>
    <t>Potentially useful</t>
  </si>
  <si>
    <t>Only Acive orders</t>
  </si>
  <si>
    <t>p.tattam@gmail.com</t>
  </si>
  <si>
    <t>R.</t>
  </si>
  <si>
    <t>Tattam</t>
  </si>
  <si>
    <t>BSc (Information Science)</t>
  </si>
  <si>
    <t>CEO, Chief Software Architect</t>
  </si>
  <si>
    <t>Tattam Software Enterprises Pty Ltd</t>
  </si>
  <si>
    <t>88 Albert Rd</t>
  </si>
  <si>
    <t>MOONAH</t>
  </si>
  <si>
    <t>Tasmania</t>
  </si>
  <si>
    <t>7009</t>
  </si>
  <si>
    <t>1300-721-036 (within Australia only)</t>
  </si>
  <si>
    <t>RPh</t>
  </si>
  <si>
    <t>AHFS's Therapeutic Classification System Code; Medi-Span's Generic Product Identifier (GPI) code, values can be mapped to RxNorm</t>
  </si>
  <si>
    <t>Medi-Span's allergy code sets of KDC and PAR Class</t>
  </si>
  <si>
    <t>e.g. operative note. In this case it - we listen for the report, we don't know real time data about the procedure until it is billed so the report is the best indication that it happened.</t>
  </si>
  <si>
    <t>to a patient, a report filiing is a nother type of vMR event. We use it.</t>
  </si>
  <si>
    <t>Matthew</t>
  </si>
  <si>
    <t>MSailors@tmhs.org</t>
  </si>
  <si>
    <t>Identified in Second Round</t>
  </si>
  <si>
    <t>HITSP C154 Vocabulary</t>
  </si>
  <si>
    <t>Custom</t>
  </si>
  <si>
    <t>RX Norm</t>
  </si>
  <si>
    <t>Relative's EHR data</t>
  </si>
  <si>
    <t>Mother's EHR record</t>
  </si>
  <si>
    <t>Ave. % Systems Using DE Added Round 1:</t>
  </si>
  <si>
    <t>Ave. % Systems Using DE Added Round 2:</t>
  </si>
  <si>
    <t>Count of Elements Added Round 2:</t>
  </si>
  <si>
    <t>9</t>
  </si>
  <si>
    <t>Medical-Objects</t>
  </si>
  <si>
    <t>Methodist Hospital System</t>
  </si>
  <si>
    <t>VHA</t>
  </si>
  <si>
    <t>Institutions Involved</t>
  </si>
  <si>
    <t xml:space="preserve">Currently supports (not an exhaustive list): Bilirubin Alerts,Critically-Altered Laboratory Results Alerts,Drug-Age Interaction Alerts,Drug-Allergies Alerts,Drug-Drug Interactions Alerts,Early Shock Identification Protocol,Pediatric Ventilator Weaning Protocol,Prenatal Reminders,Post Liver transplant protocol,Virus Surveillance Rules.  </t>
  </si>
  <si>
    <t>Deploy in J2EE environment (avoid Tuxedo),Modular infrastructure (can grow in parts),XML as internal communication format,Minimize data access from disk (data cache),Reliable transactions (to avoid data loss),Easily configurable (web interface),</t>
  </si>
  <si>
    <t>The Clinical Knowledge Management Infrastructure of Intermountain Healthcare.  Chapter in Clinical Decision Support: The Road Ahead (editor, Greenes, RA)   Rocha RA, Bradshaw RL, Hulse NC, Rocha BH.  Clinical Decision Support Systems – Theory and Practice,
Second Edition, Eta S. Berner, Editor,  Chapter 8 “Clinical Decision Support at Intermountain
Healthcare” authored by Haug PJ, Gardner RM, Evans RS, Rocha BH, Rocha RA.</t>
  </si>
  <si>
    <t>N. Hulse - medical informaticist  ; Noman Rahman - Decision Support Engineer</t>
  </si>
  <si>
    <t xml:space="preserve">Intermountain: Foresight- Enterprise-wide decision support infrastructure:  It is the decision support infrastructure that was developed for the HELP2 platform.
</t>
  </si>
  <si>
    <t>Deploy in J2EE environment,XML files for configuration parameters  and internal communication format</t>
  </si>
  <si>
    <t>Intermountain Foresight Enterprise-wide Decision Support Infrastructure (System # 15 on Worksheet 2)</t>
  </si>
  <si>
    <t>Health Data Dictionary</t>
  </si>
  <si>
    <t>19</t>
  </si>
  <si>
    <t>emoryfry@med.navy.mil</t>
  </si>
  <si>
    <t xml:space="preserve">Emory </t>
  </si>
  <si>
    <t>Fry</t>
  </si>
  <si>
    <t>Uniformed Service University Health Sciences</t>
  </si>
  <si>
    <t>Naval Health Research Center San Diego</t>
  </si>
  <si>
    <t>Pediatrics</t>
  </si>
  <si>
    <t>140 Sylvester Rd</t>
  </si>
  <si>
    <t>San Diego</t>
  </si>
  <si>
    <t>CA</t>
  </si>
  <si>
    <t>92106-3521</t>
  </si>
  <si>
    <t>619-553-8464</t>
  </si>
  <si>
    <t>Used by the open source FHA-Connect project to deliver an unencumbered reference implementation for delivering NHIN functionality</t>
  </si>
  <si>
    <t>http://socraticgrid.org/dashboard.action</t>
  </si>
  <si>
    <t>E. Fry - Principal Investigator</t>
  </si>
  <si>
    <t>Responses for System # 16 on "CDS System Info" Work Sheet (DoD Distributed Decision Suport &amp; Knowledge Management Repository)</t>
  </si>
  <si>
    <t>Responses for System # 15 on "CDS System Info" Work Sheet (Intermountain Foresight Enterprise-wide Decision Support Infrastructure)</t>
  </si>
  <si>
    <t>DoD Distributed Decision Suport &amp; Knowledge Management Repository (System # 16 on Worksheet 2)</t>
  </si>
  <si>
    <t>HITSP C83 vocabs - if there is a choice we will use snomed (over icd), loinc, rxnorm, and other CDA vocabs</t>
  </si>
  <si>
    <t xml:space="preserve">KMR fact attributes are taken directly from the C83 document. Once modeled into a data structure that is flat and easily consumed, we will harmonize these attributes with those in http://www.niem.gov/.  Eventually, this project will define the functional (acts) and
organizational semantics that actionable guidelines need. These are new and we intend to create a structure to manage them, with place holder value sets, but do not intend to actually try to normalize the term into a vocabulary. </t>
  </si>
  <si>
    <t>Open source, leverages Drools.  See http://www.socraticgrid.org/dashboard.action</t>
  </si>
  <si>
    <t>Vocabs/Value Sets Used Across Systems</t>
  </si>
  <si>
    <t>Particularly Notable Comments</t>
  </si>
  <si>
    <t>&gt; #5 (ASTEC): Could be incomplete (for example only year, or month and year). Will be used to compute current age of the patient and some periodes or delays relative to other dates of patient data (for example age of apparition of some deseases or clinical signs).
&gt; #12 (EGADSS): NullFlavor Option: UNK (Unknown) --&gt; The patient DOB may be a partial date</t>
  </si>
  <si>
    <t>&gt; Multiple comments: calculated from birth date</t>
  </si>
  <si>
    <t>SUMMARY DATA ARE IN COLUMNS A-J; RAW DATA ARE IN LATER COLUMNS</t>
  </si>
  <si>
    <t>&gt; #6 (HealthFlow): Episodes of Care application is using a zip code criteria to prompt research coordinator to enroll patients into influenza RCTs. In those ZIP codes we are guaranteed that Marshfield Clinic receives complete EHR record (all MDs in that area are employed by</t>
  </si>
  <si>
    <t>jmcclay@unmc.edu</t>
  </si>
  <si>
    <t>C.</t>
  </si>
  <si>
    <t>McClay</t>
  </si>
  <si>
    <t>MS, MD</t>
  </si>
  <si>
    <t>University of Nebraska Medical Center</t>
  </si>
  <si>
    <t>Emergency Medicine</t>
  </si>
  <si>
    <t>981150 Nebraska Medical Center</t>
  </si>
  <si>
    <t>Omaha</t>
  </si>
  <si>
    <t>NE</t>
  </si>
  <si>
    <t>68198-1150</t>
  </si>
  <si>
    <t>402-559-3587</t>
  </si>
  <si>
    <t>Co-Chair, HL7 ED Work Group, Chair Information Standard Committee, UNMC</t>
  </si>
  <si>
    <t>UNMC Advanced Clinical Applications Program (ACAP) WebCPOE and IntúaCare point-of-care documentation system integrated with enterprise EHR through HL7 data feeds utilizing the SAGE CDS Model.</t>
  </si>
  <si>
    <t>To deliver clinically relevant, problem-based tools to support inpatient physician workflow in order to capture point-of-care data necessary for quality and registry reporting.</t>
  </si>
  <si>
    <t>Pilot implementation in Cardiology, NICU, Emergency Department.</t>
  </si>
  <si>
    <t>Clincial Data Repository contains 10 years of patient visits, both inpatient and outpatient. All NICU clinical notes entered in 20 problem based forms, stroke registry fully populated by study coordinators, orthopedic operative notes created using IntuaCare point of care tool. All cardiovascular order sets, emergency department observation order sets, and subset of critical care order sets delivered through WebCPOE platform at UNMC.</t>
  </si>
  <si>
    <t xml:space="preserve">ACAP tool set supports semantic interoperability with vacabulary services layer built on clinical data repository. </t>
  </si>
  <si>
    <t xml:space="preserve">Tu, S. W., J. R. Campbell, et al. (2007). "The SAGE Guideline Model: achievements and overview." J Am Med Inform Assoc 14(5): 589-98.
McClay, J. C., J. R. Campbell, et al. (2006). "Structuring order sets for interoperable distribution." AMIA Annu Symp Proc: 549-53.
McClay, J. (1997). Collecting Data That Counts: An Architecture for Building a Focused Data Dictionary Based on Active Clinical Practice Guidelines. AMIA Spring Conference, San Jose, AMIA.
</t>
  </si>
  <si>
    <t>J. McClay -- ACAP senior informaticist.</t>
  </si>
  <si>
    <t>Responses for System # 18 on "CDS System Info" Work Sheet (UNMC Advanced Clinical Applications Program (ACAP))</t>
  </si>
  <si>
    <t xml:space="preserve">The Advanced Clinical Applications Program supports CDS tools built using a federated system to implement components of the SAGE model. Order sets are provided by a web based system, structured problem oriented clinical documentation in IntúaCare, Nursing findings in GE Centricity EMR, all feeding a clinical data respository. </t>
  </si>
  <si>
    <t>The GE Centricity EMR supports a comprehensive set of web service calls that we are using to query the institutional EHR and the clinical data repository is directly queriable. Not really a vMR.</t>
  </si>
  <si>
    <t>UNMC Advanced Clinical Applications Program (ACAP) (System # 18 on Worksheet 2)</t>
  </si>
  <si>
    <t>F.R.A.C.P., M.B.B.S.</t>
  </si>
  <si>
    <t>21</t>
  </si>
  <si>
    <t>22</t>
  </si>
  <si>
    <t>kshughes@partners.org</t>
  </si>
  <si>
    <t>S.</t>
  </si>
  <si>
    <t>Hughes</t>
  </si>
  <si>
    <t>Surgical Director</t>
  </si>
  <si>
    <t>Surgical Oncology</t>
  </si>
  <si>
    <t>55 Fruit Street</t>
  </si>
  <si>
    <t>02114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</si>
</sst>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8"/>
      <name val="Arial"/>
      <family val="2"/>
    </font>
    <font>
      <b/>
      <sz val="10"/>
      <name val="Arial"/>
      <family val="2"/>
    </font>
    <font>
      <u val="single"/>
      <sz val="10"/>
      <color indexed="12"/>
      <name val="Arial"/>
      <family val="2"/>
    </font>
    <font>
      <sz val="10"/>
      <color indexed="10"/>
      <name val="Arial"/>
      <family val="2"/>
    </font>
    <font>
      <u val="single"/>
      <sz val="10"/>
      <name val="Arial"/>
      <family val="2"/>
    </font>
    <font>
      <u val="single"/>
      <sz val="10"/>
      <color indexed="36"/>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Times New Roman"/>
      <family val="1"/>
    </font>
    <font>
      <sz val="10"/>
      <color indexed="8"/>
      <name val="Arial"/>
      <family val="2"/>
    </font>
    <font>
      <b/>
      <sz val="18"/>
      <color indexed="10"/>
      <name val="Arial"/>
      <family val="2"/>
    </font>
    <font>
      <b/>
      <sz val="18"/>
      <name val="Arial"/>
      <family val="2"/>
    </font>
    <font>
      <b/>
      <sz val="14"/>
      <color indexed="10"/>
      <name val="Arial"/>
      <family val="2"/>
    </font>
    <font>
      <sz val="8"/>
      <name val="Tahoma"/>
      <family val="2"/>
    </font>
    <font>
      <b/>
      <sz val="8"/>
      <name val="Tahoma"/>
      <family val="2"/>
    </font>
    <font>
      <sz val="7.5"/>
      <name val="Arial"/>
      <family val="2"/>
    </font>
    <font>
      <b/>
      <sz val="7.5"/>
      <name val="Arial"/>
      <family val="2"/>
    </font>
    <font>
      <sz val="7.5"/>
      <color indexed="10"/>
      <name val="Arial"/>
      <family val="2"/>
    </font>
    <font>
      <sz val="9"/>
      <name val="Times New Roman"/>
      <family val="1"/>
    </font>
    <font>
      <b/>
      <u val="single"/>
      <sz val="10"/>
      <name val="Arial"/>
      <family val="2"/>
    </font>
    <font>
      <sz val="14"/>
      <color indexed="8"/>
      <name val="Arial"/>
      <family val="0"/>
    </font>
    <font>
      <b/>
      <sz val="11"/>
      <color indexed="8"/>
      <name val="Calibri"/>
      <family val="2"/>
    </font>
    <font>
      <b/>
      <sz val="10"/>
      <color indexed="8"/>
      <name val="Arial"/>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5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23" fillId="0" borderId="0" applyNumberFormat="0" applyFill="0" applyBorder="0" applyAlignment="0" applyProtection="0"/>
    <xf numFmtId="0" fontId="42" fillId="40" borderId="0" applyNumberFormat="0" applyBorder="0" applyAlignment="0" applyProtection="0"/>
    <xf numFmtId="0" fontId="11" fillId="41" borderId="1" applyNumberFormat="0" applyAlignment="0" applyProtection="0"/>
    <xf numFmtId="0" fontId="43" fillId="42" borderId="2" applyNumberFormat="0" applyAlignment="0" applyProtection="0"/>
    <xf numFmtId="0" fontId="19" fillId="0" borderId="3" applyNumberFormat="0" applyFill="0" applyAlignment="0" applyProtection="0"/>
    <xf numFmtId="0" fontId="44"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4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7" borderId="1" applyNumberFormat="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45" borderId="0" applyNumberFormat="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0" fillId="46" borderId="2" applyNumberFormat="0" applyAlignment="0" applyProtection="0"/>
    <xf numFmtId="0" fontId="10" fillId="3" borderId="0" applyNumberFormat="0" applyBorder="0" applyAlignment="0" applyProtection="0"/>
    <xf numFmtId="0" fontId="51" fillId="0" borderId="9" applyNumberFormat="0" applyFill="0" applyAlignment="0" applyProtection="0"/>
    <xf numFmtId="0" fontId="52" fillId="47" borderId="0" applyNumberFormat="0" applyBorder="0" applyAlignment="0" applyProtection="0"/>
    <xf numFmtId="0" fontId="20" fillId="4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9" borderId="10" applyNumberFormat="0" applyFont="0" applyAlignment="0" applyProtection="0"/>
    <xf numFmtId="0" fontId="53" fillId="42" borderId="11" applyNumberFormat="0" applyAlignment="0" applyProtection="0"/>
    <xf numFmtId="9" fontId="0" fillId="0" borderId="0" applyFont="0" applyFill="0" applyBorder="0" applyAlignment="0" applyProtection="0"/>
    <xf numFmtId="0" fontId="14" fillId="4" borderId="0" applyNumberFormat="0" applyBorder="0" applyAlignment="0" applyProtection="0"/>
    <xf numFmtId="0" fontId="21" fillId="41" borderId="12" applyNumberFormat="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15" fillId="0" borderId="13" applyNumberFormat="0" applyFill="0" applyAlignment="0" applyProtection="0"/>
    <xf numFmtId="0" fontId="16" fillId="0" borderId="14" applyNumberFormat="0" applyFill="0" applyAlignment="0" applyProtection="0"/>
    <xf numFmtId="0" fontId="17" fillId="0" borderId="15" applyNumberFormat="0" applyFill="0" applyAlignment="0" applyProtection="0"/>
    <xf numFmtId="0" fontId="17" fillId="0" borderId="0" applyNumberFormat="0" applyFill="0" applyBorder="0" applyAlignment="0" applyProtection="0"/>
    <xf numFmtId="0" fontId="55" fillId="0" borderId="16" applyNumberFormat="0" applyFill="0" applyAlignment="0" applyProtection="0"/>
    <xf numFmtId="0" fontId="12" fillId="50" borderId="17" applyNumberFormat="0" applyAlignment="0" applyProtection="0"/>
    <xf numFmtId="0" fontId="56" fillId="0" borderId="0" applyNumberFormat="0" applyFill="0" applyBorder="0" applyAlignment="0" applyProtection="0"/>
  </cellStyleXfs>
  <cellXfs count="178">
    <xf numFmtId="0" fontId="0" fillId="0" borderId="0" xfId="0" applyAlignment="1">
      <alignment/>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xf>
    <xf numFmtId="49" fontId="0" fillId="0" borderId="0" xfId="0" applyNumberFormat="1" applyAlignment="1">
      <alignment wrapText="1"/>
    </xf>
    <xf numFmtId="0" fontId="0" fillId="0" borderId="18" xfId="0" applyBorder="1" applyAlignment="1">
      <alignment wrapText="1"/>
    </xf>
    <xf numFmtId="49" fontId="0" fillId="0" borderId="0" xfId="0" applyNumberFormat="1" applyAlignment="1">
      <alignment/>
    </xf>
    <xf numFmtId="49" fontId="2" fillId="41" borderId="18" xfId="0" applyNumberFormat="1" applyFont="1" applyFill="1" applyBorder="1" applyAlignment="1">
      <alignment wrapText="1"/>
    </xf>
    <xf numFmtId="0" fontId="2" fillId="41" borderId="18" xfId="0" applyFont="1" applyFill="1" applyBorder="1" applyAlignment="1">
      <alignment wrapText="1"/>
    </xf>
    <xf numFmtId="0" fontId="0" fillId="0" borderId="18" xfId="0" applyBorder="1" applyAlignment="1">
      <alignment vertical="top" wrapText="1"/>
    </xf>
    <xf numFmtId="0" fontId="0" fillId="0" borderId="18" xfId="0" applyNumberFormat="1" applyFont="1" applyBorder="1" applyAlignment="1">
      <alignment vertical="top" wrapText="1"/>
    </xf>
    <xf numFmtId="0" fontId="0" fillId="0" borderId="18" xfId="0" applyNumberFormat="1" applyBorder="1" applyAlignment="1">
      <alignment vertical="top" wrapText="1"/>
    </xf>
    <xf numFmtId="49" fontId="0" fillId="0" borderId="18" xfId="0" applyNumberFormat="1" applyFont="1" applyBorder="1" applyAlignment="1">
      <alignment vertical="top" wrapText="1"/>
    </xf>
    <xf numFmtId="0" fontId="2" fillId="41" borderId="18" xfId="0" applyNumberFormat="1" applyFont="1" applyFill="1" applyBorder="1" applyAlignment="1">
      <alignment wrapText="1"/>
    </xf>
    <xf numFmtId="0" fontId="0" fillId="0" borderId="18" xfId="0" applyFont="1" applyBorder="1" applyAlignment="1">
      <alignment vertical="top" wrapText="1"/>
    </xf>
    <xf numFmtId="0" fontId="7" fillId="0" borderId="0" xfId="0" applyFont="1" applyAlignment="1">
      <alignment/>
    </xf>
    <xf numFmtId="0" fontId="2" fillId="0" borderId="18" xfId="0" applyFont="1" applyBorder="1" applyAlignment="1">
      <alignment vertical="top" wrapText="1"/>
    </xf>
    <xf numFmtId="0" fontId="4" fillId="0" borderId="18" xfId="0" applyFont="1" applyBorder="1" applyAlignment="1">
      <alignment vertical="top" wrapText="1"/>
    </xf>
    <xf numFmtId="0" fontId="4" fillId="0" borderId="18" xfId="0" applyFont="1" applyBorder="1" applyAlignment="1">
      <alignment vertical="top" wrapText="1"/>
    </xf>
    <xf numFmtId="49" fontId="0" fillId="0" borderId="18" xfId="0" applyNumberFormat="1" applyFont="1" applyBorder="1" applyAlignment="1">
      <alignment vertical="top" wrapText="1"/>
    </xf>
    <xf numFmtId="0" fontId="0" fillId="0" borderId="19" xfId="0" applyFont="1" applyFill="1" applyBorder="1" applyAlignment="1">
      <alignment vertical="top" wrapText="1"/>
    </xf>
    <xf numFmtId="49" fontId="0" fillId="51" borderId="18" xfId="0" applyNumberFormat="1" applyFill="1" applyBorder="1" applyAlignment="1" applyProtection="1">
      <alignment wrapText="1"/>
      <protection locked="0"/>
    </xf>
    <xf numFmtId="0" fontId="0" fillId="51" borderId="18" xfId="0" applyFill="1" applyBorder="1" applyAlignment="1" applyProtection="1">
      <alignment wrapText="1"/>
      <protection locked="0"/>
    </xf>
    <xf numFmtId="0" fontId="0" fillId="51" borderId="18" xfId="0" applyNumberFormat="1" applyFill="1" applyBorder="1" applyAlignment="1">
      <alignment vertical="top" wrapText="1"/>
    </xf>
    <xf numFmtId="49" fontId="0" fillId="51" borderId="18" xfId="0" applyNumberFormat="1" applyFill="1" applyBorder="1" applyAlignment="1">
      <alignment vertical="top" wrapText="1"/>
    </xf>
    <xf numFmtId="0" fontId="0" fillId="0" borderId="18" xfId="0" applyBorder="1" applyAlignment="1">
      <alignment/>
    </xf>
    <xf numFmtId="0" fontId="0" fillId="0" borderId="18" xfId="0" applyFont="1" applyBorder="1" applyAlignment="1">
      <alignment vertical="top" wrapText="1"/>
    </xf>
    <xf numFmtId="0" fontId="0" fillId="51" borderId="18" xfId="0" applyNumberFormat="1" applyFont="1" applyFill="1" applyBorder="1" applyAlignment="1">
      <alignment vertical="top" wrapText="1"/>
    </xf>
    <xf numFmtId="0" fontId="7" fillId="0" borderId="18" xfId="0" applyFont="1" applyBorder="1" applyAlignment="1">
      <alignment wrapText="1"/>
    </xf>
    <xf numFmtId="0" fontId="0" fillId="0" borderId="18" xfId="86" applyFont="1" applyBorder="1" applyAlignment="1">
      <alignment vertical="top" wrapText="1"/>
      <protection/>
    </xf>
    <xf numFmtId="0" fontId="0" fillId="51" borderId="18" xfId="86" applyFont="1" applyFill="1" applyBorder="1" applyAlignment="1">
      <alignment vertical="top" wrapText="1"/>
      <protection/>
    </xf>
    <xf numFmtId="0" fontId="0" fillId="0" borderId="0" xfId="0" applyFont="1" applyAlignment="1">
      <alignment/>
    </xf>
    <xf numFmtId="0" fontId="0" fillId="51" borderId="18" xfId="85" applyNumberFormat="1" applyFill="1" applyBorder="1" applyAlignment="1">
      <alignment vertical="top" wrapText="1"/>
      <protection/>
    </xf>
    <xf numFmtId="0" fontId="0" fillId="51" borderId="18" xfId="85" applyNumberFormat="1" applyFont="1" applyFill="1" applyBorder="1" applyAlignment="1">
      <alignment vertical="top" wrapText="1"/>
      <protection/>
    </xf>
    <xf numFmtId="49" fontId="0" fillId="51" borderId="18" xfId="0" applyNumberFormat="1" applyFont="1" applyFill="1" applyBorder="1" applyAlignment="1">
      <alignment vertical="top" wrapText="1"/>
    </xf>
    <xf numFmtId="0" fontId="0" fillId="51" borderId="18" xfId="87" applyFill="1" applyBorder="1" applyAlignment="1">
      <alignment vertical="top" wrapText="1"/>
      <protection/>
    </xf>
    <xf numFmtId="49" fontId="2" fillId="7" borderId="18" xfId="0" applyNumberFormat="1" applyFont="1" applyFill="1" applyBorder="1" applyAlignment="1">
      <alignment wrapText="1"/>
    </xf>
    <xf numFmtId="0" fontId="2" fillId="7" borderId="18" xfId="0" applyFont="1" applyFill="1" applyBorder="1" applyAlignment="1">
      <alignment wrapText="1"/>
    </xf>
    <xf numFmtId="0" fontId="2" fillId="7" borderId="18" xfId="0" applyFont="1" applyFill="1" applyBorder="1" applyAlignment="1">
      <alignment vertical="top" wrapText="1"/>
    </xf>
    <xf numFmtId="0" fontId="0" fillId="7" borderId="18" xfId="0" applyFill="1" applyBorder="1" applyAlignment="1">
      <alignment vertical="top" wrapText="1"/>
    </xf>
    <xf numFmtId="0" fontId="0" fillId="7" borderId="18" xfId="0" applyFont="1" applyFill="1" applyBorder="1" applyAlignment="1">
      <alignment vertical="top" wrapText="1"/>
    </xf>
    <xf numFmtId="0" fontId="0" fillId="7" borderId="18" xfId="86" applyFont="1" applyFill="1" applyBorder="1" applyAlignment="1">
      <alignment vertical="top" wrapText="1"/>
      <protection/>
    </xf>
    <xf numFmtId="0" fontId="5" fillId="7" borderId="18" xfId="0" applyFont="1" applyFill="1" applyBorder="1" applyAlignment="1">
      <alignment vertical="top" wrapText="1"/>
    </xf>
    <xf numFmtId="0" fontId="3" fillId="51" borderId="18" xfId="78" applyNumberFormat="1" applyFont="1" applyFill="1" applyBorder="1" applyAlignment="1" applyProtection="1">
      <alignment vertical="top" wrapText="1"/>
      <protection/>
    </xf>
    <xf numFmtId="0" fontId="0" fillId="0" borderId="18" xfId="0" applyBorder="1" applyAlignment="1">
      <alignment vertical="top"/>
    </xf>
    <xf numFmtId="0" fontId="0" fillId="51" borderId="18" xfId="0" applyFill="1" applyBorder="1" applyAlignment="1">
      <alignment vertical="top"/>
    </xf>
    <xf numFmtId="0" fontId="0" fillId="51" borderId="18" xfId="0" applyFill="1" applyBorder="1" applyAlignment="1">
      <alignment vertical="top" wrapText="1"/>
    </xf>
    <xf numFmtId="0" fontId="0" fillId="51" borderId="18" xfId="0" applyFont="1" applyFill="1" applyBorder="1" applyAlignment="1">
      <alignment vertical="top" wrapText="1"/>
    </xf>
    <xf numFmtId="0" fontId="4" fillId="51" borderId="18" xfId="0" applyFont="1" applyFill="1" applyBorder="1" applyAlignment="1">
      <alignment vertical="top" wrapText="1"/>
    </xf>
    <xf numFmtId="49" fontId="0" fillId="51" borderId="18" xfId="87" applyNumberFormat="1" applyFont="1" applyFill="1" applyBorder="1" applyAlignment="1">
      <alignment vertical="top" wrapText="1"/>
      <protection/>
    </xf>
    <xf numFmtId="0" fontId="0" fillId="0" borderId="18" xfId="86" applyBorder="1" applyAlignment="1">
      <alignment vertical="top" wrapText="1"/>
      <protection/>
    </xf>
    <xf numFmtId="0" fontId="0" fillId="0" borderId="0" xfId="0" applyFont="1" applyAlignment="1">
      <alignment wrapText="1"/>
    </xf>
    <xf numFmtId="0" fontId="0" fillId="0" borderId="18" xfId="85" applyFont="1" applyBorder="1" applyAlignment="1">
      <alignment vertical="top" wrapText="1"/>
      <protection/>
    </xf>
    <xf numFmtId="0" fontId="0" fillId="0" borderId="18" xfId="84" applyFont="1" applyBorder="1" applyAlignment="1">
      <alignment vertical="top" wrapText="1"/>
      <protection/>
    </xf>
    <xf numFmtId="0" fontId="0" fillId="0" borderId="18" xfId="85" applyBorder="1" applyAlignment="1">
      <alignment vertical="top" wrapText="1"/>
      <protection/>
    </xf>
    <xf numFmtId="0" fontId="0" fillId="0" borderId="18" xfId="84" applyBorder="1" applyAlignment="1">
      <alignment vertical="top" wrapText="1"/>
      <protection/>
    </xf>
    <xf numFmtId="0" fontId="2" fillId="7" borderId="18" xfId="86" applyFont="1" applyFill="1" applyBorder="1" applyAlignment="1">
      <alignment vertical="top" wrapText="1"/>
      <protection/>
    </xf>
    <xf numFmtId="49" fontId="3" fillId="0" borderId="18" xfId="76" applyNumberFormat="1" applyFill="1" applyBorder="1" applyAlignment="1" applyProtection="1">
      <alignment wrapText="1"/>
      <protection locked="0"/>
    </xf>
    <xf numFmtId="49" fontId="0" fillId="0" borderId="18" xfId="0" applyNumberFormat="1" applyFill="1" applyBorder="1" applyAlignment="1" applyProtection="1">
      <alignment wrapText="1"/>
      <protection locked="0"/>
    </xf>
    <xf numFmtId="0" fontId="0" fillId="0" borderId="18" xfId="0" applyFill="1" applyBorder="1" applyAlignment="1" applyProtection="1">
      <alignment wrapText="1"/>
      <protection locked="0"/>
    </xf>
    <xf numFmtId="0" fontId="0" fillId="0" borderId="18" xfId="0" applyNumberFormat="1" applyFill="1" applyBorder="1" applyAlignment="1">
      <alignment vertical="top" wrapText="1"/>
    </xf>
    <xf numFmtId="0" fontId="3" fillId="0" borderId="18" xfId="76" applyNumberFormat="1" applyFill="1" applyBorder="1" applyAlignment="1" applyProtection="1">
      <alignment vertical="top" wrapText="1"/>
      <protection/>
    </xf>
    <xf numFmtId="0" fontId="0" fillId="0" borderId="18" xfId="0" applyNumberFormat="1" applyFont="1" applyFill="1" applyBorder="1" applyAlignment="1">
      <alignment vertical="top" wrapText="1"/>
    </xf>
    <xf numFmtId="0" fontId="0" fillId="0" borderId="0" xfId="0" applyFill="1" applyAlignment="1">
      <alignment/>
    </xf>
    <xf numFmtId="49" fontId="2" fillId="4" borderId="18" xfId="0" applyNumberFormat="1" applyFont="1" applyFill="1" applyBorder="1" applyAlignment="1">
      <alignment wrapText="1"/>
    </xf>
    <xf numFmtId="0" fontId="2" fillId="4" borderId="18" xfId="0" applyFont="1" applyFill="1" applyBorder="1" applyAlignment="1">
      <alignment wrapText="1"/>
    </xf>
    <xf numFmtId="0" fontId="2" fillId="4" borderId="18" xfId="0" applyFont="1" applyFill="1" applyBorder="1" applyAlignment="1">
      <alignment vertical="top" wrapText="1"/>
    </xf>
    <xf numFmtId="0" fontId="0" fillId="4" borderId="18" xfId="0" applyFill="1" applyBorder="1" applyAlignment="1">
      <alignment vertical="top" wrapText="1"/>
    </xf>
    <xf numFmtId="0" fontId="0" fillId="4" borderId="18" xfId="0" applyFont="1" applyFill="1" applyBorder="1" applyAlignment="1">
      <alignment vertical="top" wrapText="1"/>
    </xf>
    <xf numFmtId="0" fontId="0" fillId="4" borderId="18" xfId="86" applyFont="1" applyFill="1" applyBorder="1" applyAlignment="1">
      <alignment vertical="top" wrapText="1"/>
      <protection/>
    </xf>
    <xf numFmtId="0" fontId="2" fillId="4" borderId="18" xfId="86" applyFont="1" applyFill="1" applyBorder="1" applyAlignment="1">
      <alignment vertical="top" wrapText="1"/>
      <protection/>
    </xf>
    <xf numFmtId="0" fontId="5" fillId="4" borderId="18" xfId="0" applyFont="1" applyFill="1" applyBorder="1" applyAlignment="1">
      <alignment vertical="top" wrapText="1"/>
    </xf>
    <xf numFmtId="0" fontId="7" fillId="4" borderId="18" xfId="86" applyFont="1" applyFill="1" applyBorder="1" applyAlignment="1">
      <alignment vertical="top" wrapText="1"/>
      <protection/>
    </xf>
    <xf numFmtId="0" fontId="0" fillId="0" borderId="18" xfId="0" applyFont="1" applyFill="1" applyBorder="1" applyAlignment="1">
      <alignment vertical="top" wrapText="1"/>
    </xf>
    <xf numFmtId="0" fontId="0" fillId="4" borderId="18" xfId="0" applyFill="1" applyBorder="1" applyAlignment="1">
      <alignment wrapText="1"/>
    </xf>
    <xf numFmtId="49" fontId="0" fillId="0" borderId="18" xfId="0" applyNumberFormat="1" applyFill="1" applyBorder="1" applyAlignment="1">
      <alignment vertical="top" wrapText="1"/>
    </xf>
    <xf numFmtId="49" fontId="2" fillId="41" borderId="18" xfId="0" applyNumberFormat="1" applyFont="1" applyFill="1" applyBorder="1" applyAlignment="1">
      <alignment vertical="top" wrapText="1"/>
    </xf>
    <xf numFmtId="0" fontId="0" fillId="51" borderId="18" xfId="87" applyFont="1" applyFill="1" applyBorder="1" applyAlignment="1">
      <alignment vertical="top" wrapText="1"/>
      <protection/>
    </xf>
    <xf numFmtId="0" fontId="0" fillId="4" borderId="18" xfId="0" applyNumberFormat="1" applyFont="1" applyFill="1" applyBorder="1" applyAlignment="1">
      <alignment vertical="top" wrapText="1"/>
    </xf>
    <xf numFmtId="0" fontId="0" fillId="4" borderId="0" xfId="0" applyFill="1" applyAlignment="1">
      <alignment wrapText="1"/>
    </xf>
    <xf numFmtId="0" fontId="0" fillId="52" borderId="18" xfId="0" applyFont="1" applyFill="1" applyBorder="1" applyAlignment="1">
      <alignment vertical="top" wrapText="1"/>
    </xf>
    <xf numFmtId="0" fontId="0" fillId="7" borderId="18" xfId="0" applyFont="1" applyFill="1" applyBorder="1" applyAlignment="1">
      <alignment vertical="top" wrapText="1"/>
    </xf>
    <xf numFmtId="49" fontId="0" fillId="0" borderId="18" xfId="0" applyNumberFormat="1" applyFont="1" applyFill="1" applyBorder="1" applyAlignment="1">
      <alignment vertical="top" wrapText="1"/>
    </xf>
    <xf numFmtId="0" fontId="0" fillId="0" borderId="18" xfId="0" applyFont="1" applyFill="1" applyBorder="1" applyAlignment="1">
      <alignment vertical="top"/>
    </xf>
    <xf numFmtId="49" fontId="0" fillId="0" borderId="18" xfId="0" applyNumberFormat="1" applyFill="1" applyBorder="1" applyAlignment="1">
      <alignment wrapText="1"/>
    </xf>
    <xf numFmtId="0" fontId="0" fillId="7" borderId="18" xfId="0" applyNumberFormat="1" applyFont="1" applyFill="1" applyBorder="1" applyAlignment="1">
      <alignment vertical="top" wrapText="1"/>
    </xf>
    <xf numFmtId="9" fontId="0" fillId="0" borderId="18" xfId="0" applyNumberFormat="1" applyFont="1" applyBorder="1" applyAlignment="1">
      <alignment vertical="top" wrapText="1"/>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7" fillId="0" borderId="0" xfId="0" applyFont="1" applyAlignment="1">
      <alignment wrapText="1"/>
    </xf>
    <xf numFmtId="0" fontId="0" fillId="4" borderId="0" xfId="86" applyFill="1" applyAlignment="1">
      <alignment wrapText="1"/>
      <protection/>
    </xf>
    <xf numFmtId="0" fontId="0" fillId="51" borderId="0" xfId="0" applyFill="1" applyAlignment="1">
      <alignment wrapText="1"/>
    </xf>
    <xf numFmtId="0" fontId="0" fillId="7" borderId="0" xfId="0" applyFill="1" applyAlignment="1">
      <alignment wrapText="1"/>
    </xf>
    <xf numFmtId="0" fontId="0" fillId="51" borderId="18" xfId="0" applyFill="1" applyBorder="1" applyAlignment="1">
      <alignment wrapText="1"/>
    </xf>
    <xf numFmtId="0" fontId="0" fillId="7" borderId="18" xfId="0" applyFill="1" applyBorder="1" applyAlignment="1">
      <alignment wrapText="1"/>
    </xf>
    <xf numFmtId="0" fontId="0" fillId="0" borderId="18" xfId="0" applyFill="1" applyBorder="1" applyAlignment="1">
      <alignment/>
    </xf>
    <xf numFmtId="0" fontId="0" fillId="15" borderId="18" xfId="0" applyFont="1" applyFill="1" applyBorder="1" applyAlignment="1">
      <alignment vertical="top" wrapText="1"/>
    </xf>
    <xf numFmtId="0" fontId="7" fillId="0" borderId="18" xfId="0" applyFont="1" applyBorder="1" applyAlignment="1">
      <alignment vertical="top" wrapText="1"/>
    </xf>
    <xf numFmtId="0" fontId="25" fillId="51" borderId="0" xfId="86" applyFont="1" applyFill="1" applyAlignment="1">
      <alignment vertical="top" wrapText="1"/>
      <protection/>
    </xf>
    <xf numFmtId="0" fontId="0" fillId="7" borderId="18" xfId="86" applyFill="1" applyBorder="1" applyAlignment="1">
      <alignment vertical="top" wrapText="1"/>
      <protection/>
    </xf>
    <xf numFmtId="0" fontId="0" fillId="53" borderId="18" xfId="86" applyFont="1" applyFill="1" applyBorder="1" applyAlignment="1">
      <alignment vertical="top" wrapText="1"/>
      <protection/>
    </xf>
    <xf numFmtId="0" fontId="28" fillId="52" borderId="0" xfId="0" applyFont="1" applyFill="1" applyAlignment="1">
      <alignment/>
    </xf>
    <xf numFmtId="0" fontId="28" fillId="15" borderId="0" xfId="0" applyFont="1" applyFill="1" applyAlignment="1">
      <alignment/>
    </xf>
    <xf numFmtId="0" fontId="28" fillId="53" borderId="0" xfId="0" applyFont="1" applyFill="1" applyAlignment="1">
      <alignment/>
    </xf>
    <xf numFmtId="14" fontId="0" fillId="0" borderId="18" xfId="0" applyNumberFormat="1" applyBorder="1" applyAlignment="1">
      <alignment vertical="top" wrapText="1"/>
    </xf>
    <xf numFmtId="14" fontId="0" fillId="0" borderId="18" xfId="0" applyNumberFormat="1" applyFont="1" applyBorder="1" applyAlignment="1">
      <alignment vertical="top" wrapText="1"/>
    </xf>
    <xf numFmtId="0" fontId="7" fillId="0" borderId="18" xfId="0" applyFont="1" applyBorder="1" applyAlignment="1">
      <alignment vertical="top" wrapText="1"/>
    </xf>
    <xf numFmtId="49" fontId="0" fillId="0" borderId="18" xfId="0" applyNumberFormat="1" applyFont="1" applyFill="1" applyBorder="1" applyAlignment="1" applyProtection="1">
      <alignment wrapText="1"/>
      <protection locked="0"/>
    </xf>
    <xf numFmtId="49" fontId="0" fillId="0" borderId="18" xfId="84" applyNumberFormat="1" applyFill="1" applyBorder="1" applyAlignment="1" applyProtection="1">
      <alignment wrapText="1"/>
      <protection locked="0"/>
    </xf>
    <xf numFmtId="49" fontId="0" fillId="0" borderId="18" xfId="0" applyNumberFormat="1" applyFont="1" applyFill="1" applyBorder="1" applyAlignment="1">
      <alignment wrapText="1"/>
    </xf>
    <xf numFmtId="0" fontId="0" fillId="4" borderId="0" xfId="0" applyFill="1" applyAlignment="1">
      <alignment/>
    </xf>
    <xf numFmtId="49" fontId="0" fillId="0" borderId="18" xfId="84" applyNumberFormat="1" applyFont="1" applyFill="1" applyBorder="1" applyAlignment="1" applyProtection="1">
      <alignment wrapText="1"/>
      <protection locked="0"/>
    </xf>
    <xf numFmtId="0" fontId="0" fillId="0" borderId="18" xfId="0" applyFill="1" applyBorder="1" applyAlignment="1">
      <alignment wrapText="1"/>
    </xf>
    <xf numFmtId="0" fontId="0" fillId="7" borderId="18" xfId="0" applyFill="1" applyBorder="1" applyAlignment="1">
      <alignment/>
    </xf>
    <xf numFmtId="0" fontId="0" fillId="0" borderId="18" xfId="0" applyFont="1" applyFill="1" applyBorder="1" applyAlignment="1" applyProtection="1">
      <alignment wrapText="1"/>
      <protection locked="0"/>
    </xf>
    <xf numFmtId="0" fontId="0" fillId="0" borderId="18" xfId="0" applyNumberFormat="1" applyFill="1" applyBorder="1" applyAlignment="1" applyProtection="1">
      <alignment vertical="top" wrapText="1"/>
      <protection locked="0"/>
    </xf>
    <xf numFmtId="0" fontId="3" fillId="0" borderId="18" xfId="76" applyNumberFormat="1" applyFont="1" applyFill="1" applyBorder="1" applyAlignment="1" applyProtection="1">
      <alignment vertical="top" wrapText="1"/>
      <protection/>
    </xf>
    <xf numFmtId="0" fontId="0" fillId="0" borderId="18" xfId="0" applyNumberFormat="1" applyFont="1" applyFill="1" applyBorder="1" applyAlignment="1">
      <alignment vertical="top" wrapText="1"/>
    </xf>
    <xf numFmtId="0" fontId="0" fillId="7" borderId="0" xfId="0" applyFill="1" applyAlignment="1">
      <alignment/>
    </xf>
    <xf numFmtId="0" fontId="31" fillId="0" borderId="20" xfId="0" applyFont="1" applyBorder="1" applyAlignment="1">
      <alignment horizontal="left" vertical="top" wrapText="1"/>
    </xf>
    <xf numFmtId="0" fontId="31" fillId="0" borderId="21" xfId="0" applyFont="1" applyBorder="1" applyAlignment="1">
      <alignment horizontal="left" vertical="top" wrapText="1"/>
    </xf>
    <xf numFmtId="0" fontId="31" fillId="0" borderId="22" xfId="0" applyFont="1" applyBorder="1" applyAlignment="1">
      <alignment horizontal="left" vertical="top" wrapText="1"/>
    </xf>
    <xf numFmtId="9" fontId="0" fillId="0" borderId="0" xfId="0" applyNumberFormat="1" applyAlignment="1">
      <alignment/>
    </xf>
    <xf numFmtId="49" fontId="0" fillId="0" borderId="0" xfId="0" applyNumberFormat="1" applyFont="1" applyFill="1" applyBorder="1" applyAlignment="1">
      <alignment wrapText="1"/>
    </xf>
    <xf numFmtId="49" fontId="0" fillId="0" borderId="0" xfId="0" applyNumberFormat="1" applyFill="1" applyBorder="1" applyAlignment="1">
      <alignment wrapText="1"/>
    </xf>
    <xf numFmtId="49" fontId="0" fillId="0" borderId="0" xfId="84" applyNumberFormat="1" applyFont="1" applyFill="1" applyBorder="1" applyAlignment="1" applyProtection="1">
      <alignment wrapText="1"/>
      <protection locked="0"/>
    </xf>
    <xf numFmtId="49" fontId="0" fillId="0" borderId="0" xfId="0" applyNumberFormat="1" applyFont="1" applyFill="1" applyBorder="1" applyAlignment="1" applyProtection="1">
      <alignment wrapText="1"/>
      <protection locked="0"/>
    </xf>
    <xf numFmtId="49" fontId="0" fillId="0" borderId="0" xfId="84" applyNumberFormat="1" applyFill="1" applyBorder="1" applyAlignment="1" applyProtection="1">
      <alignment wrapText="1"/>
      <protection locked="0"/>
    </xf>
    <xf numFmtId="15" fontId="31" fillId="0" borderId="22" xfId="0" applyNumberFormat="1" applyFont="1" applyBorder="1" applyAlignment="1">
      <alignment horizontal="left" vertical="top" wrapText="1"/>
    </xf>
    <xf numFmtId="0" fontId="32" fillId="51" borderId="20" xfId="0" applyFont="1" applyFill="1" applyBorder="1" applyAlignment="1">
      <alignment horizontal="center" wrapText="1"/>
    </xf>
    <xf numFmtId="0" fontId="32" fillId="51" borderId="23" xfId="0" applyFont="1" applyFill="1" applyBorder="1" applyAlignment="1">
      <alignment horizontal="center" wrapText="1"/>
    </xf>
    <xf numFmtId="14" fontId="31" fillId="0" borderId="22" xfId="0" applyNumberFormat="1" applyFont="1" applyBorder="1" applyAlignment="1">
      <alignment horizontal="left" vertical="top" wrapText="1"/>
    </xf>
    <xf numFmtId="0" fontId="34" fillId="0" borderId="0" xfId="0" applyFont="1" applyAlignment="1">
      <alignment/>
    </xf>
    <xf numFmtId="0" fontId="0" fillId="7" borderId="18" xfId="86" applyFont="1" applyFill="1" applyBorder="1" applyAlignment="1">
      <alignment vertical="top" wrapText="1"/>
      <protection/>
    </xf>
    <xf numFmtId="0" fontId="31" fillId="0" borderId="23" xfId="0" applyFont="1" applyBorder="1" applyAlignment="1">
      <alignment horizontal="left" vertical="top" wrapText="1"/>
    </xf>
    <xf numFmtId="10" fontId="0" fillId="0" borderId="0" xfId="0" applyNumberFormat="1" applyAlignment="1">
      <alignment/>
    </xf>
    <xf numFmtId="10" fontId="2" fillId="0" borderId="0" xfId="0" applyNumberFormat="1" applyFont="1" applyAlignment="1">
      <alignment/>
    </xf>
    <xf numFmtId="0" fontId="2" fillId="0" borderId="18" xfId="0" applyFont="1" applyBorder="1" applyAlignment="1">
      <alignment/>
    </xf>
    <xf numFmtId="0" fontId="31" fillId="0" borderId="18" xfId="0" applyFont="1" applyBorder="1" applyAlignment="1">
      <alignment horizontal="left" vertical="top" wrapText="1"/>
    </xf>
    <xf numFmtId="9" fontId="0" fillId="0" borderId="18" xfId="0" applyNumberFormat="1" applyBorder="1" applyAlignment="1">
      <alignment/>
    </xf>
    <xf numFmtId="0" fontId="4" fillId="4" borderId="18" xfId="0" applyFont="1" applyFill="1" applyBorder="1" applyAlignment="1">
      <alignment vertical="top" wrapText="1"/>
    </xf>
    <xf numFmtId="0" fontId="0" fillId="4" borderId="18" xfId="0" applyFill="1" applyBorder="1" applyAlignment="1">
      <alignment/>
    </xf>
    <xf numFmtId="1" fontId="0" fillId="0" borderId="0" xfId="0" applyNumberFormat="1" applyAlignment="1">
      <alignment/>
    </xf>
    <xf numFmtId="1" fontId="2" fillId="0" borderId="0" xfId="0" applyNumberFormat="1" applyFont="1" applyAlignment="1">
      <alignment/>
    </xf>
    <xf numFmtId="0" fontId="35" fillId="0" borderId="0" xfId="0" applyFont="1" applyAlignment="1">
      <alignment/>
    </xf>
    <xf numFmtId="49" fontId="0" fillId="0" borderId="0" xfId="0" applyNumberFormat="1" applyFill="1" applyBorder="1" applyAlignment="1" applyProtection="1">
      <alignment wrapText="1"/>
      <protection locked="0"/>
    </xf>
    <xf numFmtId="0" fontId="32" fillId="51" borderId="24" xfId="0" applyFont="1" applyFill="1" applyBorder="1" applyAlignment="1">
      <alignment horizontal="center" vertical="top" wrapText="1"/>
    </xf>
    <xf numFmtId="9" fontId="31" fillId="0" borderId="25" xfId="0" applyNumberFormat="1" applyFont="1" applyBorder="1" applyAlignment="1">
      <alignment horizontal="left" vertical="top" wrapText="1"/>
    </xf>
    <xf numFmtId="0" fontId="33" fillId="0" borderId="25" xfId="0" applyFont="1" applyBorder="1" applyAlignment="1">
      <alignment horizontal="left" vertical="top" wrapText="1"/>
    </xf>
    <xf numFmtId="9" fontId="31" fillId="0" borderId="24" xfId="0" applyNumberFormat="1" applyFont="1" applyBorder="1" applyAlignment="1">
      <alignment horizontal="left" vertical="top" wrapText="1"/>
    </xf>
    <xf numFmtId="0" fontId="0" fillId="0" borderId="26" xfId="0" applyBorder="1" applyAlignment="1">
      <alignment/>
    </xf>
    <xf numFmtId="9" fontId="0" fillId="0" borderId="26" xfId="0" applyNumberFormat="1" applyBorder="1" applyAlignment="1">
      <alignment/>
    </xf>
    <xf numFmtId="0" fontId="32" fillId="51" borderId="18" xfId="0" applyFont="1" applyFill="1" applyBorder="1" applyAlignment="1">
      <alignment horizontal="center" vertical="top" wrapText="1"/>
    </xf>
    <xf numFmtId="0" fontId="32" fillId="0" borderId="18" xfId="0" applyFont="1" applyBorder="1" applyAlignment="1">
      <alignment horizontal="left" vertical="top" wrapText="1"/>
    </xf>
    <xf numFmtId="9" fontId="31" fillId="0" borderId="18" xfId="0" applyNumberFormat="1" applyFont="1" applyBorder="1" applyAlignment="1">
      <alignment horizontal="left" vertical="top" wrapText="1"/>
    </xf>
    <xf numFmtId="0" fontId="33" fillId="0" borderId="18" xfId="0" applyFont="1" applyBorder="1" applyAlignment="1">
      <alignment horizontal="left" vertical="top" wrapText="1"/>
    </xf>
    <xf numFmtId="49" fontId="0" fillId="0" borderId="18" xfId="0" applyNumberFormat="1" applyFont="1" applyFill="1" applyBorder="1" applyAlignment="1">
      <alignment wrapText="1"/>
    </xf>
    <xf numFmtId="49" fontId="3" fillId="0" borderId="18" xfId="76" applyNumberFormat="1" applyFill="1" applyBorder="1" applyAlignment="1" applyProtection="1">
      <alignment wrapText="1"/>
      <protection/>
    </xf>
    <xf numFmtId="49" fontId="3" fillId="0" borderId="18" xfId="76" applyNumberFormat="1" applyFont="1" applyFill="1" applyBorder="1" applyAlignment="1" applyProtection="1">
      <alignment wrapText="1"/>
      <protection locked="0"/>
    </xf>
    <xf numFmtId="49" fontId="3" fillId="0" borderId="18" xfId="77" applyNumberFormat="1" applyFill="1" applyBorder="1" applyAlignment="1" applyProtection="1">
      <alignment wrapText="1"/>
      <protection locked="0"/>
    </xf>
    <xf numFmtId="0" fontId="3" fillId="0" borderId="18" xfId="76" applyFill="1" applyBorder="1" applyAlignment="1" applyProtection="1">
      <alignment/>
      <protection/>
    </xf>
    <xf numFmtId="0" fontId="0" fillId="0" borderId="0" xfId="0" applyFill="1" applyAlignment="1">
      <alignment wrapText="1"/>
    </xf>
    <xf numFmtId="0" fontId="0" fillId="0" borderId="0" xfId="84" applyFont="1" applyFill="1" applyAlignment="1">
      <alignment wrapText="1"/>
      <protection/>
    </xf>
    <xf numFmtId="0" fontId="0" fillId="0" borderId="0" xfId="84" applyFill="1">
      <alignment/>
      <protection/>
    </xf>
    <xf numFmtId="0" fontId="0" fillId="0" borderId="18" xfId="84" applyFill="1" applyBorder="1" applyAlignment="1" applyProtection="1">
      <alignment wrapText="1"/>
      <protection locked="0"/>
    </xf>
    <xf numFmtId="49" fontId="0" fillId="0" borderId="18" xfId="0" applyNumberFormat="1" applyFill="1" applyBorder="1" applyAlignment="1" applyProtection="1" quotePrefix="1">
      <alignment wrapText="1"/>
      <protection locked="0"/>
    </xf>
    <xf numFmtId="0" fontId="0" fillId="4" borderId="0" xfId="0" applyFill="1" applyAlignment="1">
      <alignment vertical="top" wrapText="1"/>
    </xf>
    <xf numFmtId="0" fontId="0" fillId="3" borderId="18" xfId="0" applyFont="1" applyFill="1" applyBorder="1" applyAlignment="1">
      <alignment vertical="top" wrapText="1"/>
    </xf>
    <xf numFmtId="0" fontId="2" fillId="4" borderId="26" xfId="0" applyFont="1" applyFill="1" applyBorder="1" applyAlignment="1">
      <alignment wrapText="1"/>
    </xf>
    <xf numFmtId="0" fontId="0" fillId="4" borderId="27" xfId="0" applyFill="1" applyBorder="1" applyAlignment="1">
      <alignment/>
    </xf>
    <xf numFmtId="0" fontId="0" fillId="4" borderId="28" xfId="0" applyFill="1" applyBorder="1" applyAlignment="1">
      <alignment/>
    </xf>
    <xf numFmtId="0" fontId="2" fillId="7" borderId="26" xfId="0" applyFont="1" applyFill="1" applyBorder="1" applyAlignment="1">
      <alignment wrapText="1"/>
    </xf>
    <xf numFmtId="0" fontId="0" fillId="7" borderId="27" xfId="0" applyFill="1" applyBorder="1" applyAlignment="1">
      <alignment/>
    </xf>
    <xf numFmtId="0" fontId="0" fillId="7" borderId="28" xfId="0" applyFill="1" applyBorder="1" applyAlignment="1">
      <alignment/>
    </xf>
    <xf numFmtId="0" fontId="32" fillId="0" borderId="29" xfId="0" applyFont="1" applyBorder="1" applyAlignment="1">
      <alignment horizontal="left" vertical="top" wrapText="1"/>
    </xf>
    <xf numFmtId="0" fontId="32" fillId="0" borderId="24" xfId="0" applyFont="1" applyBorder="1" applyAlignment="1">
      <alignment horizontal="left" vertical="top" wrapText="1"/>
    </xf>
  </cellXfs>
  <cellStyles count="8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Hyperlink_1-Respondents" xfId="77"/>
    <cellStyle name="Hyperlink_2-CDS System Info" xfId="78"/>
    <cellStyle name="Input" xfId="79"/>
    <cellStyle name="Insatisfaisant" xfId="80"/>
    <cellStyle name="Linked Cell" xfId="81"/>
    <cellStyle name="Neutral" xfId="82"/>
    <cellStyle name="Neutre" xfId="83"/>
    <cellStyle name="Normal_1-Respondents" xfId="84"/>
    <cellStyle name="Normal_2-CDS System Info" xfId="85"/>
    <cellStyle name="Normal_3-CDS Data Needs" xfId="86"/>
    <cellStyle name="Normal_4-Additional Info" xfId="87"/>
    <cellStyle name="Note" xfId="88"/>
    <cellStyle name="Output" xfId="89"/>
    <cellStyle name="Percent" xfId="90"/>
    <cellStyle name="Satisfaisant" xfId="91"/>
    <cellStyle name="Sortie" xfId="92"/>
    <cellStyle name="Texte explicatif" xfId="93"/>
    <cellStyle name="Title" xfId="94"/>
    <cellStyle name="Titre" xfId="95"/>
    <cellStyle name="Titre 1" xfId="96"/>
    <cellStyle name="Titre 2" xfId="97"/>
    <cellStyle name="Titre 3" xfId="98"/>
    <cellStyle name="Titre 4" xfId="99"/>
    <cellStyle name="Total" xfId="100"/>
    <cellStyle name="Vérification"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75"/>
          <c:y val="0.0255"/>
          <c:w val="0.90275"/>
          <c:h val="0.887"/>
        </c:manualLayout>
      </c:layout>
      <c:barChart>
        <c:barDir val="col"/>
        <c:grouping val="clustered"/>
        <c:varyColors val="0"/>
        <c:ser>
          <c:idx val="0"/>
          <c:order val="0"/>
          <c:tx>
            <c:strRef>
              <c:f>'6-Misc'!$H$14</c:f>
              <c:strCache>
                <c:ptCount val="1"/>
                <c:pt idx="0">
                  <c:v># of Elements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'6-Misc'!$G$15:$G$24</c:f>
              <c:strCache/>
            </c:strRef>
          </c:cat>
          <c:val>
            <c:numRef>
              <c:f>'6-Misc'!$H$15:$H$24</c:f>
              <c:numCache/>
            </c:numRef>
          </c:val>
        </c:ser>
        <c:axId val="66267284"/>
        <c:axId val="59534645"/>
      </c:barChart>
      <c:catAx>
        <c:axId val="6626728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 of CDS Systems Using Data Element</a:t>
                </a:r>
              </a:p>
            </c:rich>
          </c:tx>
          <c:layout>
            <c:manualLayout>
              <c:xMode val="factor"/>
              <c:yMode val="factor"/>
              <c:x val="0"/>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534645"/>
        <c:crosses val="autoZero"/>
        <c:auto val="1"/>
        <c:lblOffset val="100"/>
        <c:tickLblSkip val="1"/>
        <c:noMultiLvlLbl val="0"/>
      </c:catAx>
      <c:valAx>
        <c:axId val="595346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 of Data Elements with Indicated Level of Use</a:t>
                </a:r>
              </a:p>
            </c:rich>
          </c:tx>
          <c:layout>
            <c:manualLayout>
              <c:xMode val="factor"/>
              <c:yMode val="factor"/>
              <c:x val="-0.0087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2672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1275"/>
          <c:w val="0.93425"/>
          <c:h val="0.99525"/>
        </c:manualLayout>
      </c:layout>
      <c:barChart>
        <c:barDir val="col"/>
        <c:grouping val="clustered"/>
        <c:varyColors val="0"/>
        <c:ser>
          <c:idx val="0"/>
          <c:order val="0"/>
          <c:tx>
            <c:strRef>
              <c:f>'6-Misc'!$I$14</c:f>
              <c:strCache>
                <c:ptCount val="1"/>
                <c:pt idx="0">
                  <c:v>% of Elements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'6-Misc'!$G$15:$G$24</c:f>
              <c:strCache/>
            </c:strRef>
          </c:cat>
          <c:val>
            <c:numRef>
              <c:f>'6-Misc'!$I$15:$I$24</c:f>
              <c:numCache/>
            </c:numRef>
          </c:val>
        </c:ser>
        <c:axId val="66049758"/>
        <c:axId val="57576911"/>
      </c:barChart>
      <c:catAx>
        <c:axId val="6604975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 of CDS Systems Using Data Element</a:t>
                </a:r>
              </a:p>
            </c:rich>
          </c:tx>
          <c:layout>
            <c:manualLayout>
              <c:xMode val="factor"/>
              <c:yMode val="factor"/>
              <c:x val="0.024"/>
              <c:y val="0.02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7576911"/>
        <c:crosses val="autoZero"/>
        <c:auto val="1"/>
        <c:lblOffset val="100"/>
        <c:tickLblSkip val="1"/>
        <c:noMultiLvlLbl val="0"/>
      </c:catAx>
      <c:valAx>
        <c:axId val="5757691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 of Data Elements with Indicated Level of Use</a:t>
                </a:r>
              </a:p>
            </c:rich>
          </c:tx>
          <c:layout>
            <c:manualLayout>
              <c:xMode val="factor"/>
              <c:yMode val="factor"/>
              <c:x val="0.01175"/>
              <c:y val="-0.00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6049758"/>
        <c:crossesAt val="1"/>
        <c:crossBetween val="between"/>
        <c:dispUnits/>
        <c:majorUnit val="0.05"/>
        <c:minorUnit val="0.004"/>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12</xdr:row>
      <xdr:rowOff>104775</xdr:rowOff>
    </xdr:from>
    <xdr:to>
      <xdr:col>19</xdr:col>
      <xdr:colOff>514350</xdr:colOff>
      <xdr:row>33</xdr:row>
      <xdr:rowOff>76200</xdr:rowOff>
    </xdr:to>
    <xdr:graphicFrame>
      <xdr:nvGraphicFramePr>
        <xdr:cNvPr id="1" name="Chart 2"/>
        <xdr:cNvGraphicFramePr/>
      </xdr:nvGraphicFramePr>
      <xdr:xfrm>
        <a:off x="8048625" y="2886075"/>
        <a:ext cx="5886450" cy="3790950"/>
      </xdr:xfrm>
      <a:graphic>
        <a:graphicData uri="http://schemas.openxmlformats.org/drawingml/2006/chart">
          <c:chart xmlns:c="http://schemas.openxmlformats.org/drawingml/2006/chart" r:id="rId1"/>
        </a:graphicData>
      </a:graphic>
    </xdr:graphicFrame>
    <xdr:clientData/>
  </xdr:twoCellAnchor>
  <xdr:twoCellAnchor>
    <xdr:from>
      <xdr:col>10</xdr:col>
      <xdr:colOff>190500</xdr:colOff>
      <xdr:row>36</xdr:row>
      <xdr:rowOff>123825</xdr:rowOff>
    </xdr:from>
    <xdr:to>
      <xdr:col>19</xdr:col>
      <xdr:colOff>590550</xdr:colOff>
      <xdr:row>58</xdr:row>
      <xdr:rowOff>85725</xdr:rowOff>
    </xdr:to>
    <xdr:graphicFrame>
      <xdr:nvGraphicFramePr>
        <xdr:cNvPr id="2" name="Chart 3"/>
        <xdr:cNvGraphicFramePr/>
      </xdr:nvGraphicFramePr>
      <xdr:xfrm>
        <a:off x="8124825" y="7239000"/>
        <a:ext cx="5886450" cy="3790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wam001@mc.duke.edu" TargetMode="External" /><Relationship Id="rId2" Type="http://schemas.openxmlformats.org/officeDocument/2006/relationships/hyperlink" Target="mailto:scherpbierh@mlhs.org" TargetMode="External" /><Relationship Id="rId3" Type="http://schemas.openxmlformats.org/officeDocument/2006/relationships/hyperlink" Target="mailto:guilherme.delfiol@duke.edu" TargetMode="External" /><Relationship Id="rId4" Type="http://schemas.openxmlformats.org/officeDocument/2006/relationships/hyperlink" Target="mailto:smaviglia@partners.org" TargetMode="External" /><Relationship Id="rId5" Type="http://schemas.openxmlformats.org/officeDocument/2006/relationships/hyperlink" Target="mailto:brocha@partners.org" TargetMode="External" /><Relationship Id="rId6" Type="http://schemas.openxmlformats.org/officeDocument/2006/relationships/hyperlink" Target="mailto:huser.vojtech@marshfieldclinic.org" TargetMode="External" /><Relationship Id="rId7" Type="http://schemas.openxmlformats.org/officeDocument/2006/relationships/hyperlink" Target="mailto:jean-charles.dufour@univmed.fr" TargetMode="External" /><Relationship Id="rId8" Type="http://schemas.openxmlformats.org/officeDocument/2006/relationships/hyperlink" Target="mailto:Patrick.Redington@va.gov" TargetMode="External" /><Relationship Id="rId9" Type="http://schemas.openxmlformats.org/officeDocument/2006/relationships/hyperlink" Target="mailto:ciminoj@cc.nih.gov" TargetMode="External" /><Relationship Id="rId10" Type="http://schemas.openxmlformats.org/officeDocument/2006/relationships/hyperlink" Target="mailto:howard.strasberg@wolterskluwer.com" TargetMode="External" /><Relationship Id="rId11" Type="http://schemas.openxmlformats.org/officeDocument/2006/relationships/hyperlink" Target="mailto:jens@uvic.ca" TargetMode="External" /><Relationship Id="rId12" Type="http://schemas.openxmlformats.org/officeDocument/2006/relationships/hyperlink" Target="mailto:andrew@medical-objects.com.au" TargetMode="External" /><Relationship Id="rId13" Type="http://schemas.openxmlformats.org/officeDocument/2006/relationships/hyperlink" Target="mailto:cwood@altossolutions.com" TargetMode="External" /><Relationship Id="rId14" Type="http://schemas.openxmlformats.org/officeDocument/2006/relationships/hyperlink" Target="mailto:nathan.hulse@imail.org" TargetMode="External" /><Relationship Id="rId15" Type="http://schemas.openxmlformats.org/officeDocument/2006/relationships/hyperlink" Target="mailto:emoryfry@med.navy.mil" TargetMode="External" /><Relationship Id="rId16" Type="http://schemas.openxmlformats.org/officeDocument/2006/relationships/hyperlink" Target="mailto:Karen.Eckert@wolterskluwer.com" TargetMode="External" /><Relationship Id="rId17" Type="http://schemas.openxmlformats.org/officeDocument/2006/relationships/hyperlink" Target="mailto:morgan@virtuallypriceless.org" TargetMode="External" /><Relationship Id="rId18" Type="http://schemas.openxmlformats.org/officeDocument/2006/relationships/hyperlink" Target="mailto:zhijing.liu@siemens.com" TargetMode="External" /><Relationship Id="rId19" Type="http://schemas.openxmlformats.org/officeDocument/2006/relationships/hyperlink" Target="mailto:clayton.curtis@va.gov" TargetMode="External" /><Relationship Id="rId20" Type="http://schemas.openxmlformats.org/officeDocument/2006/relationships/hyperlink" Target="mailto:jmcclay@unmc.edu" TargetMode="External" /><Relationship Id="rId21" Type="http://schemas.openxmlformats.org/officeDocument/2006/relationships/hyperlink" Target="mailto:kshughes@partners.org" TargetMode="External" /><Relationship Id="rId22" Type="http://schemas.openxmlformats.org/officeDocument/2006/relationships/hyperlink" Target="mailto:tw176@columbia.edu" TargetMode="External" /><Relationship Id="rId23" Type="http://schemas.openxmlformats.org/officeDocument/2006/relationships/hyperlink" Target="mailto:david.shields@duke.edu" TargetMode="External" /><Relationship Id="rId24" Type="http://schemas.openxmlformats.org/officeDocument/2006/relationships/hyperlink" Target="mailto:Scott.Bolte@ge.com" TargetMode="External" /><Relationship Id="rId25" Type="http://schemas.openxmlformats.org/officeDocument/2006/relationships/hyperlink" Target="mailto:peter@medical-objects.com.au" TargetMode="External" /><Relationship Id="rId26" Type="http://schemas.openxmlformats.org/officeDocument/2006/relationships/hyperlink" Target="mailto:p.tattam@gmail.com" TargetMode="External" /><Relationship Id="rId2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jet-astec.fr/" TargetMode="External" /><Relationship Id="rId2" Type="http://schemas.openxmlformats.org/officeDocument/2006/relationships/hyperlink" Target="http://www4.va.gov/vdl/application.asp?appid=60" TargetMode="External" /><Relationship Id="rId3" Type="http://schemas.openxmlformats.org/officeDocument/2006/relationships/hyperlink" Target="http://www.clineguide.com/" TargetMode="External" /><Relationship Id="rId4" Type="http://schemas.openxmlformats.org/officeDocument/2006/relationships/hyperlink" Target="http://socraticgrid.org/dashboard.action" TargetMode="External" /><Relationship Id="rId5" Type="http://schemas.openxmlformats.org/officeDocument/2006/relationships/hyperlink" Target="http://www.medispan.com/" TargetMode="External" /><Relationship Id="rId6" Type="http://schemas.openxmlformats.org/officeDocument/2006/relationships/hyperlink" Target="http://www.omh.state.ny.us/omhweb/psyckes/information.htmlhttps://psyckesmedicaid.omh.state.ny.us/"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175"/>
  <sheetViews>
    <sheetView zoomScale="85" zoomScaleNormal="85" zoomScalePageLayoutView="0" workbookViewId="0" topLeftCell="A1">
      <selection activeCell="A2" sqref="A2"/>
    </sheetView>
  </sheetViews>
  <sheetFormatPr defaultColWidth="9.140625" defaultRowHeight="12.75"/>
  <cols>
    <col min="1" max="1" width="23.57421875" style="3" customWidth="1"/>
    <col min="2" max="2" width="30.421875" style="3" customWidth="1"/>
    <col min="3" max="3" width="36.140625" style="3" customWidth="1"/>
    <col min="4" max="4" width="41.28125" style="3" customWidth="1"/>
    <col min="5" max="23" width="33.7109375" style="3" customWidth="1"/>
  </cols>
  <sheetData>
    <row r="1" ht="27" customHeight="1">
      <c r="A1" s="91" t="s">
        <v>533</v>
      </c>
    </row>
    <row r="2" ht="12.75">
      <c r="A2" s="4"/>
    </row>
    <row r="3" spans="1:23" ht="12.75">
      <c r="A3" s="8"/>
      <c r="B3" s="8" t="s">
        <v>892</v>
      </c>
      <c r="C3" s="8" t="s">
        <v>893</v>
      </c>
      <c r="D3" s="8" t="s">
        <v>894</v>
      </c>
      <c r="E3" s="8" t="s">
        <v>895</v>
      </c>
      <c r="F3" s="8" t="s">
        <v>896</v>
      </c>
      <c r="G3" s="8" t="s">
        <v>897</v>
      </c>
      <c r="H3" s="8" t="s">
        <v>898</v>
      </c>
      <c r="I3" s="8" t="s">
        <v>899</v>
      </c>
      <c r="J3" s="8" t="s">
        <v>2006</v>
      </c>
      <c r="K3" s="8" t="s">
        <v>900</v>
      </c>
      <c r="L3" s="8" t="s">
        <v>901</v>
      </c>
      <c r="M3" s="8" t="s">
        <v>902</v>
      </c>
      <c r="N3" s="8" t="s">
        <v>918</v>
      </c>
      <c r="O3" s="8" t="s">
        <v>960</v>
      </c>
      <c r="P3" s="8" t="s">
        <v>961</v>
      </c>
      <c r="Q3" s="8" t="s">
        <v>1730</v>
      </c>
      <c r="R3" s="8" t="s">
        <v>1793</v>
      </c>
      <c r="S3" s="8" t="s">
        <v>1200</v>
      </c>
      <c r="T3" s="8" t="s">
        <v>2019</v>
      </c>
      <c r="U3" s="8" t="s">
        <v>1916</v>
      </c>
      <c r="V3" s="8" t="s">
        <v>2070</v>
      </c>
      <c r="W3" s="8" t="s">
        <v>2071</v>
      </c>
    </row>
    <row r="4" spans="1:23" ht="12.75">
      <c r="A4" s="158" t="s">
        <v>665</v>
      </c>
      <c r="B4" s="159" t="s">
        <v>657</v>
      </c>
      <c r="C4" s="58" t="s">
        <v>534</v>
      </c>
      <c r="D4" s="58" t="s">
        <v>814</v>
      </c>
      <c r="E4" s="160" t="s">
        <v>325</v>
      </c>
      <c r="F4" s="161" t="s">
        <v>844</v>
      </c>
      <c r="G4" s="161" t="s">
        <v>432</v>
      </c>
      <c r="H4" s="58" t="s">
        <v>381</v>
      </c>
      <c r="I4" s="58" t="s">
        <v>240</v>
      </c>
      <c r="J4" s="58" t="s">
        <v>1996</v>
      </c>
      <c r="K4" s="162" t="s">
        <v>1443</v>
      </c>
      <c r="L4" s="58" t="s">
        <v>881</v>
      </c>
      <c r="M4" s="159" t="s">
        <v>919</v>
      </c>
      <c r="N4" s="58" t="s">
        <v>962</v>
      </c>
      <c r="O4" s="58" t="s">
        <v>963</v>
      </c>
      <c r="P4" s="58" t="s">
        <v>1731</v>
      </c>
      <c r="Q4" s="58" t="s">
        <v>1794</v>
      </c>
      <c r="R4" s="58" t="s">
        <v>1201</v>
      </c>
      <c r="S4" s="58" t="s">
        <v>2020</v>
      </c>
      <c r="T4" s="58" t="s">
        <v>1917</v>
      </c>
      <c r="U4" s="58" t="s">
        <v>2046</v>
      </c>
      <c r="V4" s="159" t="s">
        <v>2072</v>
      </c>
      <c r="W4" s="58" t="s">
        <v>1809</v>
      </c>
    </row>
    <row r="5" spans="1:23" ht="12.75">
      <c r="A5" s="85" t="s">
        <v>666</v>
      </c>
      <c r="B5" s="85" t="s">
        <v>658</v>
      </c>
      <c r="C5" s="59" t="s">
        <v>658</v>
      </c>
      <c r="D5" s="59" t="s">
        <v>658</v>
      </c>
      <c r="E5" s="110" t="s">
        <v>658</v>
      </c>
      <c r="F5" s="110" t="s">
        <v>658</v>
      </c>
      <c r="G5" s="110" t="s">
        <v>658</v>
      </c>
      <c r="H5" s="110" t="s">
        <v>658</v>
      </c>
      <c r="I5" s="59" t="s">
        <v>658</v>
      </c>
      <c r="J5" s="59" t="s">
        <v>658</v>
      </c>
      <c r="K5" s="110" t="s">
        <v>658</v>
      </c>
      <c r="L5" s="59" t="s">
        <v>658</v>
      </c>
      <c r="M5" s="85" t="s">
        <v>658</v>
      </c>
      <c r="N5" s="59" t="s">
        <v>964</v>
      </c>
      <c r="O5" s="59" t="s">
        <v>658</v>
      </c>
      <c r="P5" s="59" t="s">
        <v>658</v>
      </c>
      <c r="Q5" s="59" t="s">
        <v>1795</v>
      </c>
      <c r="R5" s="59" t="s">
        <v>658</v>
      </c>
      <c r="S5" s="59" t="s">
        <v>658</v>
      </c>
      <c r="T5" s="59" t="s">
        <v>1795</v>
      </c>
      <c r="U5" s="59" t="s">
        <v>658</v>
      </c>
      <c r="V5" s="85" t="s">
        <v>658</v>
      </c>
      <c r="W5" s="59" t="s">
        <v>658</v>
      </c>
    </row>
    <row r="6" spans="1:23" ht="12.75">
      <c r="A6" s="85" t="s">
        <v>667</v>
      </c>
      <c r="B6" s="85" t="s">
        <v>660</v>
      </c>
      <c r="C6" s="59" t="s">
        <v>535</v>
      </c>
      <c r="D6" s="59" t="s">
        <v>815</v>
      </c>
      <c r="E6" s="110" t="s">
        <v>326</v>
      </c>
      <c r="F6" s="113" t="s">
        <v>845</v>
      </c>
      <c r="G6" s="113" t="s">
        <v>433</v>
      </c>
      <c r="H6" s="113" t="s">
        <v>382</v>
      </c>
      <c r="I6" s="59" t="s">
        <v>241</v>
      </c>
      <c r="J6" s="59" t="s">
        <v>1660</v>
      </c>
      <c r="K6" s="110" t="s">
        <v>1444</v>
      </c>
      <c r="L6" s="59" t="s">
        <v>882</v>
      </c>
      <c r="M6" s="111" t="s">
        <v>920</v>
      </c>
      <c r="N6" s="59" t="s">
        <v>965</v>
      </c>
      <c r="O6" s="59" t="s">
        <v>966</v>
      </c>
      <c r="P6" s="59" t="s">
        <v>1732</v>
      </c>
      <c r="Q6" s="59" t="s">
        <v>1796</v>
      </c>
      <c r="R6" s="59" t="s">
        <v>1202</v>
      </c>
      <c r="S6" s="97" t="s">
        <v>2021</v>
      </c>
      <c r="T6" s="59" t="s">
        <v>1918</v>
      </c>
      <c r="U6" s="109" t="s">
        <v>1444</v>
      </c>
      <c r="V6" s="85" t="s">
        <v>1282</v>
      </c>
      <c r="W6" s="59" t="s">
        <v>1810</v>
      </c>
    </row>
    <row r="7" spans="1:23" ht="12.75">
      <c r="A7" s="85" t="s">
        <v>659</v>
      </c>
      <c r="B7" s="85"/>
      <c r="C7" s="59" t="s">
        <v>536</v>
      </c>
      <c r="D7" s="59"/>
      <c r="E7" s="110" t="s">
        <v>327</v>
      </c>
      <c r="F7" s="110" t="s">
        <v>846</v>
      </c>
      <c r="G7" s="110"/>
      <c r="H7" s="110"/>
      <c r="I7" s="59" t="s">
        <v>242</v>
      </c>
      <c r="J7" s="59" t="s">
        <v>1995</v>
      </c>
      <c r="K7" s="97" t="s">
        <v>1444</v>
      </c>
      <c r="L7" s="59" t="s">
        <v>1660</v>
      </c>
      <c r="M7" s="111" t="s">
        <v>921</v>
      </c>
      <c r="N7" s="59"/>
      <c r="O7" s="59" t="s">
        <v>967</v>
      </c>
      <c r="P7" s="59" t="s">
        <v>1733</v>
      </c>
      <c r="Q7" s="59"/>
      <c r="R7" s="59"/>
      <c r="S7" s="59"/>
      <c r="T7" s="59"/>
      <c r="U7" s="109" t="s">
        <v>2047</v>
      </c>
      <c r="V7" s="85" t="s">
        <v>2073</v>
      </c>
      <c r="W7" s="59"/>
    </row>
    <row r="8" spans="1:23" ht="12.75">
      <c r="A8" s="85" t="s">
        <v>668</v>
      </c>
      <c r="B8" s="85" t="s">
        <v>661</v>
      </c>
      <c r="C8" s="109" t="s">
        <v>537</v>
      </c>
      <c r="D8" s="59" t="s">
        <v>816</v>
      </c>
      <c r="E8" s="110" t="s">
        <v>328</v>
      </c>
      <c r="F8" s="113" t="s">
        <v>847</v>
      </c>
      <c r="G8" s="113" t="s">
        <v>434</v>
      </c>
      <c r="H8" s="110" t="s">
        <v>383</v>
      </c>
      <c r="I8" s="59" t="s">
        <v>243</v>
      </c>
      <c r="J8" s="59" t="s">
        <v>277</v>
      </c>
      <c r="K8" s="110" t="s">
        <v>1445</v>
      </c>
      <c r="L8" s="59" t="s">
        <v>883</v>
      </c>
      <c r="M8" s="111" t="s">
        <v>922</v>
      </c>
      <c r="N8" s="59" t="s">
        <v>968</v>
      </c>
      <c r="O8" s="59" t="s">
        <v>969</v>
      </c>
      <c r="P8" s="59" t="s">
        <v>1734</v>
      </c>
      <c r="Q8" s="59" t="s">
        <v>1323</v>
      </c>
      <c r="R8" s="59" t="s">
        <v>1203</v>
      </c>
      <c r="S8" s="59" t="s">
        <v>2022</v>
      </c>
      <c r="T8" s="59" t="s">
        <v>1919</v>
      </c>
      <c r="U8" s="109" t="s">
        <v>2048</v>
      </c>
      <c r="V8" s="85" t="s">
        <v>2074</v>
      </c>
      <c r="W8" s="59" t="s">
        <v>1811</v>
      </c>
    </row>
    <row r="9" spans="1:23" ht="12.75">
      <c r="A9" s="111" t="s">
        <v>142</v>
      </c>
      <c r="B9" s="111" t="s">
        <v>435</v>
      </c>
      <c r="C9" s="109" t="s">
        <v>1453</v>
      </c>
      <c r="D9" s="109" t="s">
        <v>435</v>
      </c>
      <c r="E9" s="110" t="s">
        <v>435</v>
      </c>
      <c r="F9" s="110" t="s">
        <v>147</v>
      </c>
      <c r="G9" s="110" t="s">
        <v>435</v>
      </c>
      <c r="H9" s="110" t="s">
        <v>435</v>
      </c>
      <c r="I9" s="59" t="s">
        <v>141</v>
      </c>
      <c r="J9" s="59"/>
      <c r="K9" s="110" t="s">
        <v>1453</v>
      </c>
      <c r="L9" s="109" t="s">
        <v>139</v>
      </c>
      <c r="M9" s="111" t="s">
        <v>141</v>
      </c>
      <c r="N9" s="59" t="s">
        <v>1661</v>
      </c>
      <c r="O9" s="59" t="s">
        <v>1662</v>
      </c>
      <c r="P9" s="59" t="s">
        <v>2069</v>
      </c>
      <c r="Q9" s="109" t="s">
        <v>140</v>
      </c>
      <c r="R9" s="109" t="s">
        <v>141</v>
      </c>
      <c r="S9" s="109" t="s">
        <v>1453</v>
      </c>
      <c r="T9" s="59" t="s">
        <v>1990</v>
      </c>
      <c r="U9" s="109" t="s">
        <v>2049</v>
      </c>
      <c r="V9" s="163" t="s">
        <v>1453</v>
      </c>
      <c r="W9" s="59" t="s">
        <v>1812</v>
      </c>
    </row>
    <row r="10" spans="1:23" ht="12.75">
      <c r="A10" s="85" t="s">
        <v>682</v>
      </c>
      <c r="B10" s="85" t="s">
        <v>662</v>
      </c>
      <c r="C10" s="59" t="s">
        <v>538</v>
      </c>
      <c r="D10" s="59" t="s">
        <v>662</v>
      </c>
      <c r="E10" s="110" t="s">
        <v>329</v>
      </c>
      <c r="F10" s="110" t="s">
        <v>848</v>
      </c>
      <c r="G10" s="113" t="s">
        <v>662</v>
      </c>
      <c r="H10" s="110" t="s">
        <v>384</v>
      </c>
      <c r="I10" s="59" t="s">
        <v>244</v>
      </c>
      <c r="J10" s="59"/>
      <c r="K10" s="110" t="s">
        <v>1446</v>
      </c>
      <c r="L10" s="59" t="s">
        <v>884</v>
      </c>
      <c r="M10" s="111" t="s">
        <v>662</v>
      </c>
      <c r="N10" s="59" t="s">
        <v>970</v>
      </c>
      <c r="O10" s="59" t="s">
        <v>971</v>
      </c>
      <c r="P10" s="59" t="s">
        <v>1735</v>
      </c>
      <c r="Q10" s="59" t="s">
        <v>1797</v>
      </c>
      <c r="R10" s="59" t="s">
        <v>1204</v>
      </c>
      <c r="S10" s="59" t="s">
        <v>662</v>
      </c>
      <c r="T10" s="59" t="s">
        <v>1920</v>
      </c>
      <c r="U10" s="109" t="s">
        <v>971</v>
      </c>
      <c r="V10" s="85" t="s">
        <v>2075</v>
      </c>
      <c r="W10" s="59" t="s">
        <v>971</v>
      </c>
    </row>
    <row r="11" spans="1:23" ht="25.5">
      <c r="A11" s="85" t="s">
        <v>683</v>
      </c>
      <c r="B11" s="85" t="s">
        <v>663</v>
      </c>
      <c r="C11" s="59" t="s">
        <v>539</v>
      </c>
      <c r="D11" s="59" t="s">
        <v>663</v>
      </c>
      <c r="E11" s="113" t="s">
        <v>871</v>
      </c>
      <c r="F11" s="110" t="s">
        <v>871</v>
      </c>
      <c r="G11" s="113" t="s">
        <v>436</v>
      </c>
      <c r="H11" s="110" t="s">
        <v>385</v>
      </c>
      <c r="I11" s="59" t="s">
        <v>245</v>
      </c>
      <c r="J11" s="59"/>
      <c r="K11" s="113" t="s">
        <v>1447</v>
      </c>
      <c r="L11" s="59" t="s">
        <v>885</v>
      </c>
      <c r="M11" s="111" t="s">
        <v>923</v>
      </c>
      <c r="N11" s="59" t="s">
        <v>972</v>
      </c>
      <c r="O11" s="59" t="s">
        <v>973</v>
      </c>
      <c r="P11" s="59" t="s">
        <v>1736</v>
      </c>
      <c r="Q11" s="59" t="s">
        <v>1798</v>
      </c>
      <c r="R11" s="59" t="s">
        <v>1205</v>
      </c>
      <c r="S11" s="59" t="s">
        <v>2023</v>
      </c>
      <c r="T11" s="59" t="s">
        <v>885</v>
      </c>
      <c r="U11" s="109" t="s">
        <v>2050</v>
      </c>
      <c r="V11" s="85" t="s">
        <v>1322</v>
      </c>
      <c r="W11" s="59" t="s">
        <v>923</v>
      </c>
    </row>
    <row r="12" spans="1:23" ht="25.5">
      <c r="A12" s="85" t="s">
        <v>678</v>
      </c>
      <c r="B12" s="85" t="s">
        <v>679</v>
      </c>
      <c r="C12" s="59"/>
      <c r="D12" s="59" t="s">
        <v>679</v>
      </c>
      <c r="E12" s="164" t="s">
        <v>319</v>
      </c>
      <c r="F12" s="110" t="s">
        <v>849</v>
      </c>
      <c r="G12" s="110" t="s">
        <v>438</v>
      </c>
      <c r="H12" s="110" t="s">
        <v>386</v>
      </c>
      <c r="I12" s="59"/>
      <c r="J12" s="59"/>
      <c r="K12" s="110" t="s">
        <v>1448</v>
      </c>
      <c r="L12" s="59"/>
      <c r="M12" s="85"/>
      <c r="N12" s="59"/>
      <c r="O12" s="59" t="s">
        <v>974</v>
      </c>
      <c r="P12" s="59" t="s">
        <v>1737</v>
      </c>
      <c r="Q12" s="59"/>
      <c r="R12" s="59" t="s">
        <v>1206</v>
      </c>
      <c r="S12" s="59" t="s">
        <v>2024</v>
      </c>
      <c r="T12" s="59"/>
      <c r="U12" s="109" t="s">
        <v>679</v>
      </c>
      <c r="V12" s="85"/>
      <c r="W12" s="59" t="s">
        <v>1813</v>
      </c>
    </row>
    <row r="13" spans="1:23" ht="41.25" customHeight="1">
      <c r="A13" s="85" t="s">
        <v>664</v>
      </c>
      <c r="B13" s="85" t="s">
        <v>669</v>
      </c>
      <c r="C13" s="59"/>
      <c r="D13" s="59" t="s">
        <v>669</v>
      </c>
      <c r="E13" s="110" t="s">
        <v>320</v>
      </c>
      <c r="F13" s="110" t="s">
        <v>320</v>
      </c>
      <c r="G13" s="110" t="s">
        <v>437</v>
      </c>
      <c r="H13" s="110" t="s">
        <v>386</v>
      </c>
      <c r="I13" s="59"/>
      <c r="J13" s="59"/>
      <c r="K13" s="110" t="s">
        <v>1449</v>
      </c>
      <c r="L13" s="59"/>
      <c r="M13" s="111" t="s">
        <v>386</v>
      </c>
      <c r="N13" s="59" t="s">
        <v>975</v>
      </c>
      <c r="O13" s="59" t="s">
        <v>976</v>
      </c>
      <c r="P13" s="59"/>
      <c r="Q13" s="59"/>
      <c r="R13" s="59" t="s">
        <v>1207</v>
      </c>
      <c r="S13" s="59" t="s">
        <v>2025</v>
      </c>
      <c r="T13" s="59" t="s">
        <v>1921</v>
      </c>
      <c r="U13" s="109" t="s">
        <v>2051</v>
      </c>
      <c r="V13" s="85" t="s">
        <v>2076</v>
      </c>
      <c r="W13" s="59" t="s">
        <v>1814</v>
      </c>
    </row>
    <row r="14" spans="1:23" ht="12.75">
      <c r="A14" s="85" t="s">
        <v>670</v>
      </c>
      <c r="B14" s="85" t="s">
        <v>675</v>
      </c>
      <c r="C14" s="59" t="s">
        <v>540</v>
      </c>
      <c r="D14" s="59" t="s">
        <v>675</v>
      </c>
      <c r="E14" s="110" t="s">
        <v>321</v>
      </c>
      <c r="F14" s="110" t="s">
        <v>321</v>
      </c>
      <c r="G14" s="165" t="s">
        <v>441</v>
      </c>
      <c r="H14" s="110" t="s">
        <v>387</v>
      </c>
      <c r="I14" s="59" t="s">
        <v>246</v>
      </c>
      <c r="J14" s="59"/>
      <c r="K14" s="110" t="s">
        <v>1450</v>
      </c>
      <c r="L14" s="59" t="s">
        <v>886</v>
      </c>
      <c r="M14" s="111" t="s">
        <v>924</v>
      </c>
      <c r="N14" s="59" t="s">
        <v>977</v>
      </c>
      <c r="O14" s="59" t="s">
        <v>978</v>
      </c>
      <c r="P14" s="59" t="s">
        <v>1738</v>
      </c>
      <c r="Q14" s="59" t="s">
        <v>1799</v>
      </c>
      <c r="R14" s="59" t="s">
        <v>1208</v>
      </c>
      <c r="S14" s="59" t="s">
        <v>2026</v>
      </c>
      <c r="T14" s="59" t="s">
        <v>1922</v>
      </c>
      <c r="U14" s="109" t="s">
        <v>2052</v>
      </c>
      <c r="V14" s="85" t="s">
        <v>2077</v>
      </c>
      <c r="W14" s="59" t="s">
        <v>1815</v>
      </c>
    </row>
    <row r="15" spans="1:23" ht="12.75">
      <c r="A15" s="85" t="s">
        <v>671</v>
      </c>
      <c r="B15" s="85"/>
      <c r="C15" s="59" t="s">
        <v>541</v>
      </c>
      <c r="D15" s="59"/>
      <c r="E15" s="110"/>
      <c r="F15" s="110"/>
      <c r="G15" s="110"/>
      <c r="H15" s="110"/>
      <c r="I15" s="59" t="s">
        <v>247</v>
      </c>
      <c r="J15" s="59"/>
      <c r="K15" s="110" t="s">
        <v>1451</v>
      </c>
      <c r="L15" s="59" t="s">
        <v>887</v>
      </c>
      <c r="M15" s="85"/>
      <c r="N15" s="59"/>
      <c r="O15" s="59"/>
      <c r="P15" s="59"/>
      <c r="Q15" s="59" t="s">
        <v>1800</v>
      </c>
      <c r="R15" s="59" t="s">
        <v>1209</v>
      </c>
      <c r="S15" s="59"/>
      <c r="T15" s="59" t="s">
        <v>1923</v>
      </c>
      <c r="U15" s="59"/>
      <c r="V15" s="85"/>
      <c r="W15" s="59" t="s">
        <v>1816</v>
      </c>
    </row>
    <row r="16" spans="1:23" ht="12.75">
      <c r="A16" s="85" t="s">
        <v>672</v>
      </c>
      <c r="B16" s="85"/>
      <c r="C16" s="59"/>
      <c r="D16" s="59"/>
      <c r="E16" s="110"/>
      <c r="F16" s="110"/>
      <c r="G16" s="110"/>
      <c r="H16" s="110"/>
      <c r="I16" s="59"/>
      <c r="J16" s="59"/>
      <c r="K16" s="97"/>
      <c r="L16" s="59"/>
      <c r="M16" s="85"/>
      <c r="N16" s="59"/>
      <c r="O16" s="59"/>
      <c r="P16" s="59"/>
      <c r="Q16" s="59"/>
      <c r="R16" s="59"/>
      <c r="S16" s="59"/>
      <c r="T16" s="59"/>
      <c r="U16" s="59"/>
      <c r="V16" s="85"/>
      <c r="W16" s="59"/>
    </row>
    <row r="17" spans="1:23" ht="12.75">
      <c r="A17" s="85" t="s">
        <v>686</v>
      </c>
      <c r="B17" s="85" t="s">
        <v>687</v>
      </c>
      <c r="C17" s="59" t="s">
        <v>542</v>
      </c>
      <c r="D17" s="59" t="s">
        <v>687</v>
      </c>
      <c r="E17" s="110" t="s">
        <v>330</v>
      </c>
      <c r="F17" s="113" t="s">
        <v>330</v>
      </c>
      <c r="G17" s="113" t="s">
        <v>439</v>
      </c>
      <c r="H17" s="110" t="s">
        <v>388</v>
      </c>
      <c r="I17" s="59" t="s">
        <v>248</v>
      </c>
      <c r="J17" s="59"/>
      <c r="K17" s="110" t="s">
        <v>1452</v>
      </c>
      <c r="L17" s="59" t="s">
        <v>888</v>
      </c>
      <c r="M17" s="111" t="s">
        <v>925</v>
      </c>
      <c r="N17" s="59" t="s">
        <v>979</v>
      </c>
      <c r="O17" s="59" t="s">
        <v>980</v>
      </c>
      <c r="P17" s="59" t="s">
        <v>1739</v>
      </c>
      <c r="Q17" s="59" t="s">
        <v>1801</v>
      </c>
      <c r="R17" s="59" t="s">
        <v>1210</v>
      </c>
      <c r="S17" s="59" t="s">
        <v>2027</v>
      </c>
      <c r="T17" s="59" t="s">
        <v>1924</v>
      </c>
      <c r="U17" s="109" t="s">
        <v>2053</v>
      </c>
      <c r="V17" s="85" t="s">
        <v>187</v>
      </c>
      <c r="W17" s="59" t="s">
        <v>925</v>
      </c>
    </row>
    <row r="18" spans="1:23" ht="12.75">
      <c r="A18" s="85" t="s">
        <v>685</v>
      </c>
      <c r="B18" s="85" t="s">
        <v>674</v>
      </c>
      <c r="C18" s="59" t="s">
        <v>543</v>
      </c>
      <c r="D18" s="59" t="s">
        <v>674</v>
      </c>
      <c r="E18" s="110" t="s">
        <v>331</v>
      </c>
      <c r="F18" s="110" t="s">
        <v>331</v>
      </c>
      <c r="G18" s="110"/>
      <c r="H18" s="110" t="s">
        <v>389</v>
      </c>
      <c r="I18" s="59" t="s">
        <v>249</v>
      </c>
      <c r="J18" s="59"/>
      <c r="K18" s="110" t="s">
        <v>1453</v>
      </c>
      <c r="L18" s="59" t="s">
        <v>889</v>
      </c>
      <c r="M18" s="111" t="s">
        <v>926</v>
      </c>
      <c r="N18" s="59" t="s">
        <v>981</v>
      </c>
      <c r="O18" s="59" t="s">
        <v>982</v>
      </c>
      <c r="P18" s="59" t="s">
        <v>1740</v>
      </c>
      <c r="Q18" s="59" t="s">
        <v>1796</v>
      </c>
      <c r="R18" s="59" t="s">
        <v>1211</v>
      </c>
      <c r="S18" s="59" t="s">
        <v>2028</v>
      </c>
      <c r="T18" s="59" t="s">
        <v>1925</v>
      </c>
      <c r="U18" s="109" t="s">
        <v>2054</v>
      </c>
      <c r="V18" s="85" t="s">
        <v>331</v>
      </c>
      <c r="W18" s="59" t="s">
        <v>926</v>
      </c>
    </row>
    <row r="19" spans="1:23" ht="12.75">
      <c r="A19" s="85" t="s">
        <v>684</v>
      </c>
      <c r="B19" s="85" t="s">
        <v>673</v>
      </c>
      <c r="C19" s="59" t="s">
        <v>544</v>
      </c>
      <c r="D19" s="59" t="s">
        <v>673</v>
      </c>
      <c r="E19" s="110" t="s">
        <v>673</v>
      </c>
      <c r="F19" s="110" t="s">
        <v>673</v>
      </c>
      <c r="G19" s="110" t="s">
        <v>440</v>
      </c>
      <c r="H19" s="110" t="s">
        <v>544</v>
      </c>
      <c r="I19" s="59" t="s">
        <v>673</v>
      </c>
      <c r="J19" s="59"/>
      <c r="K19" s="110" t="s">
        <v>544</v>
      </c>
      <c r="L19" s="59" t="s">
        <v>673</v>
      </c>
      <c r="M19" s="111" t="s">
        <v>544</v>
      </c>
      <c r="N19" s="59" t="s">
        <v>983</v>
      </c>
      <c r="O19" s="59" t="s">
        <v>984</v>
      </c>
      <c r="P19" s="59" t="s">
        <v>1741</v>
      </c>
      <c r="Q19" s="59" t="s">
        <v>673</v>
      </c>
      <c r="R19" s="59" t="s">
        <v>673</v>
      </c>
      <c r="S19" s="85" t="s">
        <v>673</v>
      </c>
      <c r="T19" s="59" t="s">
        <v>673</v>
      </c>
      <c r="U19" s="109" t="s">
        <v>673</v>
      </c>
      <c r="V19" s="85" t="s">
        <v>673</v>
      </c>
      <c r="W19" s="59" t="s">
        <v>673</v>
      </c>
    </row>
    <row r="20" spans="1:23" ht="12.75">
      <c r="A20" s="85" t="s">
        <v>688</v>
      </c>
      <c r="B20" s="85">
        <v>27516</v>
      </c>
      <c r="C20" s="59" t="s">
        <v>545</v>
      </c>
      <c r="D20" s="59">
        <v>27516</v>
      </c>
      <c r="E20" s="110" t="s">
        <v>870</v>
      </c>
      <c r="F20" s="110" t="s">
        <v>870</v>
      </c>
      <c r="G20" s="110" t="s">
        <v>442</v>
      </c>
      <c r="H20" s="110" t="s">
        <v>390</v>
      </c>
      <c r="I20" s="59" t="s">
        <v>250</v>
      </c>
      <c r="J20" s="59"/>
      <c r="K20" s="97">
        <v>20892</v>
      </c>
      <c r="L20" s="59" t="s">
        <v>890</v>
      </c>
      <c r="M20" s="111" t="s">
        <v>927</v>
      </c>
      <c r="N20" s="59" t="s">
        <v>985</v>
      </c>
      <c r="O20" s="59" t="s">
        <v>986</v>
      </c>
      <c r="P20" s="59" t="s">
        <v>1742</v>
      </c>
      <c r="Q20" s="59" t="s">
        <v>1802</v>
      </c>
      <c r="R20" s="59" t="s">
        <v>1212</v>
      </c>
      <c r="S20" s="59" t="s">
        <v>2029</v>
      </c>
      <c r="T20" s="59" t="s">
        <v>1926</v>
      </c>
      <c r="U20" s="109" t="s">
        <v>2055</v>
      </c>
      <c r="V20" s="85" t="s">
        <v>2078</v>
      </c>
      <c r="W20" s="59" t="s">
        <v>927</v>
      </c>
    </row>
    <row r="21" spans="1:23" ht="12.75">
      <c r="A21" s="85" t="s">
        <v>676</v>
      </c>
      <c r="B21" s="85" t="s">
        <v>677</v>
      </c>
      <c r="C21" s="59" t="s">
        <v>546</v>
      </c>
      <c r="D21" s="59" t="s">
        <v>817</v>
      </c>
      <c r="E21" s="110" t="s">
        <v>332</v>
      </c>
      <c r="F21" s="110" t="s">
        <v>850</v>
      </c>
      <c r="G21" s="165" t="s">
        <v>443</v>
      </c>
      <c r="H21" s="110"/>
      <c r="I21" s="59" t="s">
        <v>251</v>
      </c>
      <c r="J21" s="59"/>
      <c r="K21" s="110" t="s">
        <v>1454</v>
      </c>
      <c r="L21" s="59" t="s">
        <v>891</v>
      </c>
      <c r="M21" s="111" t="s">
        <v>928</v>
      </c>
      <c r="N21" s="59" t="s">
        <v>987</v>
      </c>
      <c r="O21" s="59" t="s">
        <v>988</v>
      </c>
      <c r="P21" s="59" t="s">
        <v>1743</v>
      </c>
      <c r="Q21" s="59" t="s">
        <v>1803</v>
      </c>
      <c r="R21" s="59" t="s">
        <v>1213</v>
      </c>
      <c r="S21" s="59" t="s">
        <v>2030</v>
      </c>
      <c r="T21" s="59" t="s">
        <v>1927</v>
      </c>
      <c r="U21" s="109" t="s">
        <v>2056</v>
      </c>
      <c r="V21" s="85" t="s">
        <v>1280</v>
      </c>
      <c r="W21" s="59" t="s">
        <v>1817</v>
      </c>
    </row>
    <row r="22" spans="1:23" ht="63.75">
      <c r="A22" s="114" t="s">
        <v>680</v>
      </c>
      <c r="B22" s="114" t="s">
        <v>681</v>
      </c>
      <c r="C22" s="60"/>
      <c r="D22" s="59" t="s">
        <v>681</v>
      </c>
      <c r="E22" s="166" t="s">
        <v>318</v>
      </c>
      <c r="F22" s="166" t="s">
        <v>851</v>
      </c>
      <c r="G22" s="166"/>
      <c r="H22" s="166"/>
      <c r="I22" s="60"/>
      <c r="J22" s="60"/>
      <c r="K22" s="97"/>
      <c r="L22" s="60"/>
      <c r="M22" s="60"/>
      <c r="N22" s="60"/>
      <c r="O22" s="60"/>
      <c r="P22" s="60" t="s">
        <v>1744</v>
      </c>
      <c r="Q22" s="60"/>
      <c r="R22" s="60" t="s">
        <v>1214</v>
      </c>
      <c r="S22" s="60"/>
      <c r="T22" s="60"/>
      <c r="U22" s="116" t="s">
        <v>2057</v>
      </c>
      <c r="V22" s="114" t="s">
        <v>1281</v>
      </c>
      <c r="W22" s="60" t="s">
        <v>1818</v>
      </c>
    </row>
    <row r="23" spans="1:23" ht="25.5">
      <c r="A23" s="114" t="s">
        <v>644</v>
      </c>
      <c r="B23" s="114" t="s">
        <v>645</v>
      </c>
      <c r="C23" s="60" t="s">
        <v>645</v>
      </c>
      <c r="D23" s="59" t="s">
        <v>645</v>
      </c>
      <c r="E23" s="166" t="s">
        <v>645</v>
      </c>
      <c r="F23" s="166" t="s">
        <v>645</v>
      </c>
      <c r="G23" s="166" t="s">
        <v>645</v>
      </c>
      <c r="H23" s="166" t="s">
        <v>645</v>
      </c>
      <c r="I23" s="60" t="s">
        <v>645</v>
      </c>
      <c r="J23" s="60"/>
      <c r="K23" s="110" t="s">
        <v>645</v>
      </c>
      <c r="L23" s="60" t="s">
        <v>645</v>
      </c>
      <c r="M23" s="60"/>
      <c r="N23" s="60" t="s">
        <v>989</v>
      </c>
      <c r="O23" s="60" t="s">
        <v>990</v>
      </c>
      <c r="P23" s="60" t="s">
        <v>645</v>
      </c>
      <c r="Q23" s="60" t="s">
        <v>645</v>
      </c>
      <c r="R23" s="60" t="s">
        <v>645</v>
      </c>
      <c r="S23" s="60"/>
      <c r="T23" s="60"/>
      <c r="U23" s="60" t="s">
        <v>645</v>
      </c>
      <c r="V23" s="114" t="s">
        <v>645</v>
      </c>
      <c r="W23" s="60" t="s">
        <v>645</v>
      </c>
    </row>
    <row r="24" spans="1:23" ht="66.75" customHeight="1">
      <c r="A24" s="114" t="s">
        <v>515</v>
      </c>
      <c r="B24" s="114" t="s">
        <v>516</v>
      </c>
      <c r="C24" s="60" t="s">
        <v>645</v>
      </c>
      <c r="D24" s="59" t="s">
        <v>516</v>
      </c>
      <c r="E24" s="166" t="s">
        <v>516</v>
      </c>
      <c r="F24" s="166" t="s">
        <v>569</v>
      </c>
      <c r="G24" s="166" t="s">
        <v>516</v>
      </c>
      <c r="H24" s="166" t="s">
        <v>645</v>
      </c>
      <c r="I24" s="60" t="s">
        <v>645</v>
      </c>
      <c r="J24" s="60"/>
      <c r="K24" s="166" t="s">
        <v>645</v>
      </c>
      <c r="L24" s="60"/>
      <c r="M24" s="60"/>
      <c r="N24" s="60" t="s">
        <v>645</v>
      </c>
      <c r="O24" s="60" t="s">
        <v>516</v>
      </c>
      <c r="P24" s="60" t="s">
        <v>516</v>
      </c>
      <c r="Q24" s="60" t="s">
        <v>516</v>
      </c>
      <c r="R24" s="60" t="s">
        <v>516</v>
      </c>
      <c r="S24" s="60"/>
      <c r="T24" s="60"/>
      <c r="U24" s="60" t="s">
        <v>516</v>
      </c>
      <c r="V24" s="114" t="s">
        <v>645</v>
      </c>
      <c r="W24" s="60" t="s">
        <v>516</v>
      </c>
    </row>
    <row r="27" ht="12.75">
      <c r="A27" s="2" t="s">
        <v>561</v>
      </c>
    </row>
    <row r="29" spans="1:23" ht="12.75">
      <c r="A29" s="8"/>
      <c r="B29" s="8" t="s">
        <v>892</v>
      </c>
      <c r="C29" s="8" t="s">
        <v>893</v>
      </c>
      <c r="D29" s="8" t="s">
        <v>894</v>
      </c>
      <c r="E29" s="8" t="s">
        <v>895</v>
      </c>
      <c r="F29" s="8" t="s">
        <v>896</v>
      </c>
      <c r="G29" s="8" t="s">
        <v>897</v>
      </c>
      <c r="H29" s="8"/>
      <c r="I29" s="8"/>
      <c r="J29" s="8"/>
      <c r="K29" s="8"/>
      <c r="L29" s="8"/>
      <c r="M29" s="8"/>
      <c r="N29" s="8"/>
      <c r="O29" s="8"/>
      <c r="P29" s="8"/>
      <c r="Q29" s="8"/>
      <c r="R29" s="8"/>
      <c r="S29" s="8"/>
      <c r="T29" s="8"/>
      <c r="U29" s="8"/>
      <c r="V29" s="8"/>
      <c r="W29" s="8"/>
    </row>
    <row r="30" spans="1:23" ht="12.75">
      <c r="A30" s="158" t="s">
        <v>665</v>
      </c>
      <c r="B30" s="58" t="s">
        <v>178</v>
      </c>
      <c r="C30" s="58" t="s">
        <v>167</v>
      </c>
      <c r="D30" s="58" t="s">
        <v>290</v>
      </c>
      <c r="E30" s="58" t="s">
        <v>300</v>
      </c>
      <c r="F30" s="58" t="s">
        <v>308</v>
      </c>
      <c r="G30" s="58" t="s">
        <v>1979</v>
      </c>
      <c r="H30" s="59"/>
      <c r="I30" s="22"/>
      <c r="J30" s="22"/>
      <c r="K30" s="22"/>
      <c r="L30" s="22"/>
      <c r="M30" s="22"/>
      <c r="N30" s="22"/>
      <c r="O30" s="22"/>
      <c r="P30" s="22"/>
      <c r="Q30" s="22"/>
      <c r="R30" s="22"/>
      <c r="S30" s="22"/>
      <c r="T30" s="22"/>
      <c r="U30" s="22"/>
      <c r="V30" s="22"/>
      <c r="W30" s="22"/>
    </row>
    <row r="31" spans="1:23" ht="12.75">
      <c r="A31" s="85" t="s">
        <v>666</v>
      </c>
      <c r="B31" s="59" t="s">
        <v>658</v>
      </c>
      <c r="C31" s="59" t="s">
        <v>658</v>
      </c>
      <c r="D31" s="59"/>
      <c r="E31" s="59" t="s">
        <v>301</v>
      </c>
      <c r="F31" s="59" t="s">
        <v>964</v>
      </c>
      <c r="G31" s="59" t="s">
        <v>301</v>
      </c>
      <c r="H31" s="59"/>
      <c r="I31" s="22"/>
      <c r="J31" s="22"/>
      <c r="K31" s="22"/>
      <c r="L31" s="22"/>
      <c r="M31" s="22"/>
      <c r="N31" s="22"/>
      <c r="O31" s="22"/>
      <c r="P31" s="22"/>
      <c r="Q31" s="22"/>
      <c r="R31" s="22"/>
      <c r="S31" s="22"/>
      <c r="T31" s="22"/>
      <c r="U31" s="22"/>
      <c r="V31" s="22"/>
      <c r="W31" s="22"/>
    </row>
    <row r="32" spans="1:23" ht="12.75">
      <c r="A32" s="85" t="s">
        <v>667</v>
      </c>
      <c r="B32" s="59" t="s">
        <v>179</v>
      </c>
      <c r="C32" s="59" t="s">
        <v>168</v>
      </c>
      <c r="D32" s="59" t="s">
        <v>920</v>
      </c>
      <c r="E32" s="59" t="s">
        <v>294</v>
      </c>
      <c r="F32" s="59" t="s">
        <v>309</v>
      </c>
      <c r="G32" s="59" t="s">
        <v>309</v>
      </c>
      <c r="H32" s="59"/>
      <c r="I32" s="22"/>
      <c r="J32" s="22"/>
      <c r="K32" s="22"/>
      <c r="L32" s="22"/>
      <c r="M32" s="22"/>
      <c r="N32" s="22"/>
      <c r="O32" s="22"/>
      <c r="P32" s="22"/>
      <c r="Q32" s="22"/>
      <c r="R32" s="22"/>
      <c r="S32" s="22"/>
      <c r="T32" s="22"/>
      <c r="U32" s="22"/>
      <c r="V32" s="22"/>
      <c r="W32" s="22"/>
    </row>
    <row r="33" spans="1:23" ht="12.75">
      <c r="A33" s="85" t="s">
        <v>659</v>
      </c>
      <c r="B33" s="59" t="s">
        <v>180</v>
      </c>
      <c r="C33" s="59"/>
      <c r="D33" s="59"/>
      <c r="E33" s="59"/>
      <c r="F33" s="59"/>
      <c r="G33" s="59" t="s">
        <v>1980</v>
      </c>
      <c r="H33" s="59"/>
      <c r="I33" s="22"/>
      <c r="J33" s="22"/>
      <c r="K33" s="22"/>
      <c r="L33" s="22"/>
      <c r="M33" s="22"/>
      <c r="N33" s="22"/>
      <c r="O33" s="22"/>
      <c r="P33" s="22"/>
      <c r="Q33" s="22"/>
      <c r="R33" s="22"/>
      <c r="S33" s="22"/>
      <c r="T33" s="22"/>
      <c r="U33" s="22"/>
      <c r="V33" s="22"/>
      <c r="W33" s="22"/>
    </row>
    <row r="34" spans="1:23" ht="12.75">
      <c r="A34" s="85" t="s">
        <v>668</v>
      </c>
      <c r="B34" s="59" t="s">
        <v>181</v>
      </c>
      <c r="C34" s="59" t="s">
        <v>169</v>
      </c>
      <c r="D34" s="59" t="s">
        <v>291</v>
      </c>
      <c r="E34" s="59" t="s">
        <v>295</v>
      </c>
      <c r="F34" s="59" t="s">
        <v>294</v>
      </c>
      <c r="G34" s="59" t="s">
        <v>1981</v>
      </c>
      <c r="H34" s="59"/>
      <c r="I34" s="22"/>
      <c r="J34" s="22"/>
      <c r="K34" s="22"/>
      <c r="L34" s="22"/>
      <c r="M34" s="22"/>
      <c r="N34" s="22"/>
      <c r="O34" s="22"/>
      <c r="P34" s="22"/>
      <c r="Q34" s="22"/>
      <c r="R34" s="22"/>
      <c r="S34" s="22"/>
      <c r="T34" s="22"/>
      <c r="U34" s="22"/>
      <c r="V34" s="22"/>
      <c r="W34" s="22"/>
    </row>
    <row r="35" spans="1:23" ht="12.75">
      <c r="A35" s="111" t="s">
        <v>142</v>
      </c>
      <c r="B35" s="163" t="s">
        <v>435</v>
      </c>
      <c r="C35" s="59" t="s">
        <v>141</v>
      </c>
      <c r="D35" s="59"/>
      <c r="E35" s="59" t="s">
        <v>140</v>
      </c>
      <c r="F35" s="59" t="s">
        <v>310</v>
      </c>
      <c r="G35" s="59" t="s">
        <v>1982</v>
      </c>
      <c r="H35" s="59"/>
      <c r="I35" s="22"/>
      <c r="J35" s="22"/>
      <c r="K35" s="22"/>
      <c r="L35" s="22"/>
      <c r="M35" s="22"/>
      <c r="N35" s="22"/>
      <c r="O35" s="22"/>
      <c r="P35" s="22"/>
      <c r="Q35" s="22"/>
      <c r="R35" s="22"/>
      <c r="S35" s="22"/>
      <c r="T35" s="22"/>
      <c r="U35" s="22"/>
      <c r="V35" s="22"/>
      <c r="W35" s="22"/>
    </row>
    <row r="36" spans="1:23" ht="12.75">
      <c r="A36" s="85" t="s">
        <v>682</v>
      </c>
      <c r="B36" s="59" t="s">
        <v>182</v>
      </c>
      <c r="C36" s="59" t="s">
        <v>170</v>
      </c>
      <c r="D36" s="59"/>
      <c r="E36" s="59"/>
      <c r="F36" s="59" t="s">
        <v>311</v>
      </c>
      <c r="G36" s="59" t="s">
        <v>1983</v>
      </c>
      <c r="H36" s="59"/>
      <c r="I36" s="22"/>
      <c r="J36" s="22"/>
      <c r="K36" s="22"/>
      <c r="L36" s="22"/>
      <c r="M36" s="22"/>
      <c r="N36" s="22"/>
      <c r="O36" s="22"/>
      <c r="P36" s="22"/>
      <c r="Q36" s="22"/>
      <c r="R36" s="22"/>
      <c r="S36" s="22"/>
      <c r="T36" s="22"/>
      <c r="U36" s="22"/>
      <c r="V36" s="22"/>
      <c r="W36" s="22"/>
    </row>
    <row r="37" spans="1:23" ht="12.75">
      <c r="A37" s="85" t="s">
        <v>683</v>
      </c>
      <c r="B37" s="59" t="s">
        <v>183</v>
      </c>
      <c r="C37" s="59" t="s">
        <v>171</v>
      </c>
      <c r="D37" s="59" t="s">
        <v>663</v>
      </c>
      <c r="E37" s="59" t="s">
        <v>302</v>
      </c>
      <c r="F37" s="59" t="s">
        <v>312</v>
      </c>
      <c r="G37" s="59" t="s">
        <v>1984</v>
      </c>
      <c r="H37" s="59"/>
      <c r="I37" s="22"/>
      <c r="J37" s="22"/>
      <c r="K37" s="22"/>
      <c r="L37" s="22"/>
      <c r="M37" s="22"/>
      <c r="N37" s="22"/>
      <c r="O37" s="22"/>
      <c r="P37" s="22"/>
      <c r="Q37" s="22"/>
      <c r="R37" s="22"/>
      <c r="S37" s="22"/>
      <c r="T37" s="22"/>
      <c r="U37" s="22"/>
      <c r="V37" s="22"/>
      <c r="W37" s="22"/>
    </row>
    <row r="38" spans="1:23" ht="12.75">
      <c r="A38" s="85" t="s">
        <v>678</v>
      </c>
      <c r="B38" s="59" t="s">
        <v>184</v>
      </c>
      <c r="C38" s="59" t="s">
        <v>172</v>
      </c>
      <c r="D38" s="59" t="s">
        <v>679</v>
      </c>
      <c r="E38" s="59"/>
      <c r="F38" s="59"/>
      <c r="G38" s="59"/>
      <c r="H38" s="59"/>
      <c r="I38" s="22"/>
      <c r="J38" s="22"/>
      <c r="K38" s="22"/>
      <c r="L38" s="22"/>
      <c r="M38" s="22"/>
      <c r="N38" s="22"/>
      <c r="O38" s="22"/>
      <c r="P38" s="22"/>
      <c r="Q38" s="22"/>
      <c r="R38" s="22"/>
      <c r="S38" s="22"/>
      <c r="T38" s="22"/>
      <c r="U38" s="22"/>
      <c r="V38" s="22"/>
      <c r="W38" s="22"/>
    </row>
    <row r="39" spans="1:23" ht="12.75">
      <c r="A39" s="85" t="s">
        <v>664</v>
      </c>
      <c r="B39" s="59" t="s">
        <v>185</v>
      </c>
      <c r="C39" s="59" t="s">
        <v>679</v>
      </c>
      <c r="D39" s="59" t="s">
        <v>669</v>
      </c>
      <c r="E39" s="59"/>
      <c r="F39" s="59"/>
      <c r="G39" s="59"/>
      <c r="H39" s="59"/>
      <c r="I39" s="22"/>
      <c r="J39" s="22"/>
      <c r="K39" s="22"/>
      <c r="L39" s="22"/>
      <c r="M39" s="22"/>
      <c r="N39" s="22"/>
      <c r="O39" s="22"/>
      <c r="P39" s="22"/>
      <c r="Q39" s="22"/>
      <c r="R39" s="22"/>
      <c r="S39" s="22"/>
      <c r="T39" s="22"/>
      <c r="U39" s="22"/>
      <c r="V39" s="22"/>
      <c r="W39" s="22"/>
    </row>
    <row r="40" spans="1:23" ht="12.75">
      <c r="A40" s="85" t="s">
        <v>670</v>
      </c>
      <c r="B40" s="59" t="s">
        <v>186</v>
      </c>
      <c r="C40" s="59" t="s">
        <v>173</v>
      </c>
      <c r="D40" s="59" t="s">
        <v>675</v>
      </c>
      <c r="E40" s="59" t="s">
        <v>303</v>
      </c>
      <c r="F40" s="59" t="s">
        <v>313</v>
      </c>
      <c r="G40" s="59" t="s">
        <v>1985</v>
      </c>
      <c r="H40" s="59"/>
      <c r="I40" s="22"/>
      <c r="J40" s="22"/>
      <c r="K40" s="22"/>
      <c r="L40" s="22"/>
      <c r="M40" s="22"/>
      <c r="N40" s="22"/>
      <c r="O40" s="22"/>
      <c r="P40" s="22"/>
      <c r="Q40" s="22"/>
      <c r="R40" s="22"/>
      <c r="S40" s="22"/>
      <c r="T40" s="22"/>
      <c r="U40" s="22"/>
      <c r="V40" s="22"/>
      <c r="W40" s="22"/>
    </row>
    <row r="41" spans="1:23" ht="12.75">
      <c r="A41" s="85" t="s">
        <v>671</v>
      </c>
      <c r="B41" s="59"/>
      <c r="C41" s="59"/>
      <c r="D41" s="59"/>
      <c r="E41" s="59"/>
      <c r="F41" s="59"/>
      <c r="G41" s="59"/>
      <c r="H41" s="59"/>
      <c r="I41" s="22"/>
      <c r="J41" s="22"/>
      <c r="K41" s="22"/>
      <c r="L41" s="22"/>
      <c r="M41" s="22"/>
      <c r="N41" s="22"/>
      <c r="O41" s="22"/>
      <c r="P41" s="22"/>
      <c r="Q41" s="22"/>
      <c r="R41" s="22"/>
      <c r="S41" s="22"/>
      <c r="T41" s="22"/>
      <c r="U41" s="22"/>
      <c r="V41" s="22"/>
      <c r="W41" s="22"/>
    </row>
    <row r="42" spans="1:23" ht="12.75">
      <c r="A42" s="85" t="s">
        <v>672</v>
      </c>
      <c r="B42" s="59"/>
      <c r="C42" s="59"/>
      <c r="D42" s="59"/>
      <c r="E42" s="59"/>
      <c r="F42" s="59"/>
      <c r="G42" s="59"/>
      <c r="H42" s="59"/>
      <c r="I42" s="22"/>
      <c r="J42" s="22"/>
      <c r="K42" s="22"/>
      <c r="L42" s="22"/>
      <c r="M42" s="22"/>
      <c r="N42" s="22"/>
      <c r="O42" s="22"/>
      <c r="P42" s="22"/>
      <c r="Q42" s="22"/>
      <c r="R42" s="22"/>
      <c r="S42" s="22"/>
      <c r="T42" s="22"/>
      <c r="U42" s="22"/>
      <c r="V42" s="22"/>
      <c r="W42" s="22"/>
    </row>
    <row r="43" spans="1:23" ht="12.75">
      <c r="A43" s="85" t="s">
        <v>686</v>
      </c>
      <c r="B43" s="59" t="s">
        <v>187</v>
      </c>
      <c r="C43" s="59" t="s">
        <v>174</v>
      </c>
      <c r="D43" s="59" t="s">
        <v>687</v>
      </c>
      <c r="E43" s="59" t="s">
        <v>304</v>
      </c>
      <c r="F43" s="59" t="s">
        <v>314</v>
      </c>
      <c r="G43" s="59" t="s">
        <v>1986</v>
      </c>
      <c r="H43" s="59"/>
      <c r="I43" s="22"/>
      <c r="J43" s="22"/>
      <c r="K43" s="22"/>
      <c r="L43" s="22"/>
      <c r="M43" s="22"/>
      <c r="N43" s="22"/>
      <c r="O43" s="22"/>
      <c r="P43" s="22"/>
      <c r="Q43" s="22"/>
      <c r="R43" s="22"/>
      <c r="S43" s="22"/>
      <c r="T43" s="22"/>
      <c r="U43" s="22"/>
      <c r="V43" s="22"/>
      <c r="W43" s="22"/>
    </row>
    <row r="44" spans="1:23" ht="12.75">
      <c r="A44" s="85" t="s">
        <v>685</v>
      </c>
      <c r="B44" s="59" t="s">
        <v>188</v>
      </c>
      <c r="C44" s="59" t="s">
        <v>175</v>
      </c>
      <c r="D44" s="59" t="s">
        <v>674</v>
      </c>
      <c r="E44" s="59" t="s">
        <v>305</v>
      </c>
      <c r="F44" s="59" t="s">
        <v>315</v>
      </c>
      <c r="G44" s="59" t="s">
        <v>1987</v>
      </c>
      <c r="H44" s="59"/>
      <c r="I44" s="22"/>
      <c r="J44" s="22"/>
      <c r="K44" s="22"/>
      <c r="L44" s="22"/>
      <c r="M44" s="22"/>
      <c r="N44" s="22"/>
      <c r="O44" s="22"/>
      <c r="P44" s="22"/>
      <c r="Q44" s="22"/>
      <c r="R44" s="22"/>
      <c r="S44" s="22"/>
      <c r="T44" s="22"/>
      <c r="U44" s="22"/>
      <c r="V44" s="22"/>
      <c r="W44" s="22"/>
    </row>
    <row r="45" spans="1:23" ht="12.75">
      <c r="A45" s="85" t="s">
        <v>684</v>
      </c>
      <c r="B45" s="59" t="s">
        <v>673</v>
      </c>
      <c r="C45" s="85" t="s">
        <v>673</v>
      </c>
      <c r="D45" s="59" t="s">
        <v>673</v>
      </c>
      <c r="E45" s="59" t="s">
        <v>673</v>
      </c>
      <c r="F45" s="59" t="s">
        <v>1741</v>
      </c>
      <c r="G45" s="59" t="s">
        <v>1741</v>
      </c>
      <c r="H45" s="59"/>
      <c r="I45" s="22"/>
      <c r="J45" s="22"/>
      <c r="K45" s="22"/>
      <c r="L45" s="22"/>
      <c r="M45" s="22"/>
      <c r="N45" s="22"/>
      <c r="O45" s="22"/>
      <c r="P45" s="22"/>
      <c r="Q45" s="22"/>
      <c r="R45" s="22"/>
      <c r="S45" s="22"/>
      <c r="T45" s="22"/>
      <c r="U45" s="22"/>
      <c r="V45" s="22"/>
      <c r="W45" s="22"/>
    </row>
    <row r="46" spans="1:23" ht="12.75">
      <c r="A46" s="85" t="s">
        <v>688</v>
      </c>
      <c r="B46" s="59" t="s">
        <v>189</v>
      </c>
      <c r="C46" s="59" t="s">
        <v>176</v>
      </c>
      <c r="D46" s="59" t="s">
        <v>292</v>
      </c>
      <c r="E46" s="59" t="s">
        <v>306</v>
      </c>
      <c r="F46" s="59" t="s">
        <v>1742</v>
      </c>
      <c r="G46" s="59" t="s">
        <v>1988</v>
      </c>
      <c r="H46" s="59"/>
      <c r="I46" s="22"/>
      <c r="J46" s="22"/>
      <c r="K46" s="22"/>
      <c r="L46" s="22"/>
      <c r="M46" s="22"/>
      <c r="N46" s="22"/>
      <c r="O46" s="22"/>
      <c r="P46" s="22"/>
      <c r="Q46" s="22"/>
      <c r="R46" s="22"/>
      <c r="S46" s="22"/>
      <c r="T46" s="22"/>
      <c r="U46" s="22"/>
      <c r="V46" s="22"/>
      <c r="W46" s="22"/>
    </row>
    <row r="47" spans="1:23" ht="12.75">
      <c r="A47" s="85" t="s">
        <v>676</v>
      </c>
      <c r="B47" s="59" t="s">
        <v>190</v>
      </c>
      <c r="C47" s="59" t="s">
        <v>177</v>
      </c>
      <c r="D47" s="59" t="s">
        <v>293</v>
      </c>
      <c r="E47" s="59" t="s">
        <v>307</v>
      </c>
      <c r="F47" s="167" t="s">
        <v>316</v>
      </c>
      <c r="G47" s="59" t="s">
        <v>1989</v>
      </c>
      <c r="H47" s="59"/>
      <c r="I47" s="22"/>
      <c r="J47" s="22"/>
      <c r="K47" s="22"/>
      <c r="L47" s="22"/>
      <c r="M47" s="22"/>
      <c r="N47" s="22"/>
      <c r="O47" s="22"/>
      <c r="P47" s="22"/>
      <c r="Q47" s="22"/>
      <c r="R47" s="22"/>
      <c r="S47" s="22"/>
      <c r="T47" s="22"/>
      <c r="U47" s="22"/>
      <c r="V47" s="22"/>
      <c r="W47" s="22"/>
    </row>
    <row r="48" spans="1:23" ht="25.5">
      <c r="A48" s="114" t="s">
        <v>680</v>
      </c>
      <c r="B48" s="114"/>
      <c r="C48" s="60"/>
      <c r="D48" s="60"/>
      <c r="E48" s="60"/>
      <c r="F48" s="60"/>
      <c r="G48" s="60"/>
      <c r="H48" s="60"/>
      <c r="I48" s="23"/>
      <c r="J48" s="23"/>
      <c r="K48" s="23"/>
      <c r="L48" s="23"/>
      <c r="M48" s="23"/>
      <c r="N48" s="23"/>
      <c r="O48" s="23"/>
      <c r="P48" s="23"/>
      <c r="Q48" s="23"/>
      <c r="R48" s="23"/>
      <c r="S48" s="23"/>
      <c r="T48" s="23"/>
      <c r="U48" s="23"/>
      <c r="V48" s="23"/>
      <c r="W48" s="23"/>
    </row>
    <row r="49" spans="1:8" ht="12.75">
      <c r="A49" s="163"/>
      <c r="B49" s="163"/>
      <c r="C49" s="163"/>
      <c r="D49" s="163"/>
      <c r="E49" s="163"/>
      <c r="F49" s="163"/>
      <c r="G49" s="163"/>
      <c r="H49" s="163"/>
    </row>
    <row r="50" spans="1:8" ht="12.75">
      <c r="A50" s="163"/>
      <c r="B50" s="163"/>
      <c r="C50" s="163"/>
      <c r="D50" s="163"/>
      <c r="E50" s="163"/>
      <c r="F50" s="163"/>
      <c r="G50" s="163"/>
      <c r="H50" s="163"/>
    </row>
    <row r="51" spans="1:8" ht="12.75">
      <c r="A51" s="163"/>
      <c r="B51" s="163"/>
      <c r="C51" s="163"/>
      <c r="D51" s="163"/>
      <c r="E51" s="163"/>
      <c r="F51" s="163"/>
      <c r="G51" s="163"/>
      <c r="H51" s="163"/>
    </row>
    <row r="52" spans="1:8" ht="12.75">
      <c r="A52" s="163"/>
      <c r="B52" s="163"/>
      <c r="C52" s="163"/>
      <c r="D52" s="163"/>
      <c r="E52" s="163"/>
      <c r="F52" s="163"/>
      <c r="G52" s="163"/>
      <c r="H52" s="163"/>
    </row>
    <row r="174" spans="1:5" ht="89.25">
      <c r="A174" s="52"/>
      <c r="C174" s="56" t="s">
        <v>378</v>
      </c>
      <c r="D174" s="54" t="s">
        <v>379</v>
      </c>
      <c r="E174" s="54" t="s">
        <v>377</v>
      </c>
    </row>
    <row r="175" spans="1:5" ht="89.25">
      <c r="A175" s="52"/>
      <c r="D175" s="54" t="s">
        <v>380</v>
      </c>
      <c r="E175" s="54" t="s">
        <v>1089</v>
      </c>
    </row>
  </sheetData>
  <sheetProtection/>
  <dataValidations count="3">
    <dataValidation type="list" allowBlank="1" showInputMessage="1" showErrorMessage="1" sqref="B24:D24 L24:U24 I24:J24 W24">
      <formula1>"Yes,No,Already on List"</formula1>
    </dataValidation>
    <dataValidation type="list" allowBlank="1" showInputMessage="1" showErrorMessage="1" sqref="B5:D5 L5:U5 I5:J5 W5 B31:W31">
      <formula1>"None,Dr.,Prof.,Ms.,Miss,Mr.,Mrs."</formula1>
    </dataValidation>
    <dataValidation type="list" allowBlank="1" showInputMessage="1" showErrorMessage="1" sqref="B23:D23 L23:U23 I23:J23 W23">
      <formula1>"Yes,No"</formula1>
    </dataValidation>
  </dataValidations>
  <hyperlinks>
    <hyperlink ref="B4" r:id="rId1" display="kawam001@mc.duke.edu"/>
    <hyperlink ref="C4" r:id="rId2" display="scherpbierh@mlhs.org"/>
    <hyperlink ref="D4" r:id="rId3" display="guilherme.delfiol@duke.edu"/>
    <hyperlink ref="F4" r:id="rId4" display="smaviglia@partners.org"/>
    <hyperlink ref="E4" r:id="rId5" display="brocha@partners.org"/>
    <hyperlink ref="H4" r:id="rId6" display="huser.vojtech@marshfieldclinic.org"/>
    <hyperlink ref="G4" r:id="rId7" display="jean-charles.dufour@univmed.fr"/>
    <hyperlink ref="I4" r:id="rId8" display="Patrick.Redington@va.gov"/>
    <hyperlink ref="K4" r:id="rId9" display="ciminoj@cc.nih.gov"/>
    <hyperlink ref="L4" r:id="rId10" display="howard.strasberg@wolterskluwer.com"/>
    <hyperlink ref="O4" r:id="rId11" display="jens@uvic.ca"/>
    <hyperlink ref="P4" r:id="rId12" display="andrew@medical-objects.com.au"/>
    <hyperlink ref="Q4" r:id="rId13" display="cwood@altossolutions.com"/>
    <hyperlink ref="R4" r:id="rId14" display="nathan.hulse@imail.org"/>
    <hyperlink ref="S4" r:id="rId15" display="emoryfry@med.navy.mil"/>
    <hyperlink ref="T4" r:id="rId16" display="Karen.Eckert@wolterskluwer.com "/>
    <hyperlink ref="N4" r:id="rId17" display="morgan@virtuallypriceless.org"/>
    <hyperlink ref="C30" r:id="rId18" display="zhijing.liu@siemens.com"/>
    <hyperlink ref="B30" r:id="rId19" display="clayton.curtis@va.gov"/>
    <hyperlink ref="U4" r:id="rId20" display="jmcclay@unmc.edu"/>
    <hyperlink ref="V4" r:id="rId21" display="kshughes@partners.org"/>
    <hyperlink ref="W4" r:id="rId22" display="tw176@columbia.edu"/>
    <hyperlink ref="D30" r:id="rId23" display="david.shields@duke.edu"/>
    <hyperlink ref="E30" r:id="rId24" display="Scott.Bolte@ge.com"/>
    <hyperlink ref="F30" r:id="rId25" display="peter@medical-objects.com.au"/>
    <hyperlink ref="G30" r:id="rId26" display="p.tattam@gmail.com"/>
  </hyperlinks>
  <printOptions/>
  <pageMargins left="0.75" right="0.75" top="1" bottom="1" header="0.5" footer="0.5"/>
  <pageSetup horizontalDpi="600" verticalDpi="600" orientation="portrait" r:id="rId27"/>
</worksheet>
</file>

<file path=xl/worksheets/sheet2.xml><?xml version="1.0" encoding="utf-8"?>
<worksheet xmlns="http://schemas.openxmlformats.org/spreadsheetml/2006/main" xmlns:r="http://schemas.openxmlformats.org/officeDocument/2006/relationships">
  <dimension ref="A1:N173"/>
  <sheetViews>
    <sheetView tabSelected="1" zoomScale="85" zoomScaleNormal="85" zoomScalePageLayoutView="0" workbookViewId="0" topLeftCell="A1">
      <selection activeCell="A2" sqref="A2"/>
    </sheetView>
  </sheetViews>
  <sheetFormatPr defaultColWidth="9.140625" defaultRowHeight="12.75"/>
  <cols>
    <col min="2" max="2" width="26.140625" style="7" customWidth="1"/>
    <col min="3" max="3" width="32.8515625" style="7" customWidth="1"/>
    <col min="4" max="4" width="32.57421875" style="7" customWidth="1"/>
    <col min="5" max="5" width="46.57421875" style="7" customWidth="1"/>
    <col min="6" max="6" width="51.57421875" style="7" customWidth="1"/>
    <col min="7" max="7" width="59.57421875" style="7" customWidth="1"/>
    <col min="8" max="8" width="48.7109375" style="7" customWidth="1"/>
    <col min="9" max="9" width="47.28125" style="7" customWidth="1"/>
    <col min="10" max="16" width="9.140625" style="7" customWidth="1"/>
  </cols>
  <sheetData>
    <row r="1" ht="23.25">
      <c r="A1" s="89" t="s">
        <v>558</v>
      </c>
    </row>
    <row r="2" spans="2:14" ht="12.75">
      <c r="B2" s="5"/>
      <c r="C2" s="5"/>
      <c r="D2" s="5"/>
      <c r="E2" s="5"/>
      <c r="F2" s="5"/>
      <c r="G2" s="5"/>
      <c r="H2" s="5"/>
      <c r="I2" s="5"/>
      <c r="J2" s="5"/>
      <c r="K2" s="5"/>
      <c r="L2" s="5"/>
      <c r="M2" s="5"/>
      <c r="N2" s="5"/>
    </row>
    <row r="3" spans="1:14" ht="51" customHeight="1">
      <c r="A3" s="14" t="s">
        <v>556</v>
      </c>
      <c r="B3" s="14" t="s">
        <v>689</v>
      </c>
      <c r="C3" s="14" t="s">
        <v>690</v>
      </c>
      <c r="D3" s="14" t="s">
        <v>691</v>
      </c>
      <c r="E3" s="14" t="s">
        <v>692</v>
      </c>
      <c r="F3" s="14" t="s">
        <v>693</v>
      </c>
      <c r="G3" s="14" t="s">
        <v>694</v>
      </c>
      <c r="H3" s="14" t="s">
        <v>695</v>
      </c>
      <c r="J3" s="5"/>
      <c r="K3" s="5"/>
      <c r="L3" s="5"/>
      <c r="M3" s="5"/>
      <c r="N3" s="5"/>
    </row>
    <row r="4" spans="1:14" ht="93" customHeight="1">
      <c r="A4" s="45">
        <v>1</v>
      </c>
      <c r="B4" s="11" t="s">
        <v>547</v>
      </c>
      <c r="C4" s="11" t="s">
        <v>557</v>
      </c>
      <c r="D4" s="12" t="s">
        <v>696</v>
      </c>
      <c r="E4" s="12" t="s">
        <v>697</v>
      </c>
      <c r="F4" s="12" t="s">
        <v>699</v>
      </c>
      <c r="G4" s="12" t="s">
        <v>700</v>
      </c>
      <c r="H4" s="12" t="s">
        <v>698</v>
      </c>
      <c r="J4" s="5"/>
      <c r="K4" s="5"/>
      <c r="L4" s="5"/>
      <c r="M4" s="5"/>
      <c r="N4" s="5"/>
    </row>
    <row r="5" spans="1:14" ht="199.5" customHeight="1">
      <c r="A5" s="45">
        <v>2</v>
      </c>
      <c r="B5" s="28" t="s">
        <v>548</v>
      </c>
      <c r="C5" s="28" t="s">
        <v>549</v>
      </c>
      <c r="D5" s="24" t="s">
        <v>550</v>
      </c>
      <c r="E5" s="28" t="s">
        <v>551</v>
      </c>
      <c r="F5" s="24" t="s">
        <v>552</v>
      </c>
      <c r="G5" s="24"/>
      <c r="H5" s="24" t="s">
        <v>553</v>
      </c>
      <c r="J5" s="5"/>
      <c r="K5" s="5"/>
      <c r="L5" s="5"/>
      <c r="M5" s="5"/>
      <c r="N5" s="5"/>
    </row>
    <row r="6" spans="1:14" ht="114.75">
      <c r="A6" s="46">
        <v>3</v>
      </c>
      <c r="B6" s="28" t="s">
        <v>818</v>
      </c>
      <c r="C6" s="28" t="s">
        <v>819</v>
      </c>
      <c r="D6" s="24" t="s">
        <v>820</v>
      </c>
      <c r="E6" s="24" t="s">
        <v>821</v>
      </c>
      <c r="F6" s="24" t="s">
        <v>822</v>
      </c>
      <c r="G6" s="24" t="s">
        <v>823</v>
      </c>
      <c r="H6" s="24" t="s">
        <v>824</v>
      </c>
      <c r="I6" s="5"/>
      <c r="J6" s="5"/>
      <c r="K6" s="5"/>
      <c r="L6" s="5"/>
      <c r="M6" s="5"/>
      <c r="N6" s="5"/>
    </row>
    <row r="7" spans="1:14" ht="164.25" customHeight="1">
      <c r="A7" s="46">
        <v>4</v>
      </c>
      <c r="B7" s="34" t="s">
        <v>858</v>
      </c>
      <c r="C7" s="33" t="s">
        <v>859</v>
      </c>
      <c r="D7" s="33" t="s">
        <v>860</v>
      </c>
      <c r="E7" s="33" t="s">
        <v>861</v>
      </c>
      <c r="F7" s="33" t="s">
        <v>322</v>
      </c>
      <c r="G7" s="33" t="s">
        <v>323</v>
      </c>
      <c r="H7" s="33" t="s">
        <v>357</v>
      </c>
      <c r="I7" s="5"/>
      <c r="J7" s="5"/>
      <c r="K7" s="5"/>
      <c r="L7" s="5"/>
      <c r="M7" s="5"/>
      <c r="N7" s="5"/>
    </row>
    <row r="8" spans="1:14" ht="165.75" customHeight="1">
      <c r="A8" s="46">
        <v>5</v>
      </c>
      <c r="B8" s="34" t="s">
        <v>468</v>
      </c>
      <c r="C8" s="34" t="s">
        <v>143</v>
      </c>
      <c r="D8" s="34" t="s">
        <v>470</v>
      </c>
      <c r="E8" s="34" t="s">
        <v>471</v>
      </c>
      <c r="F8" s="34" t="s">
        <v>472</v>
      </c>
      <c r="G8" s="44" t="s">
        <v>469</v>
      </c>
      <c r="H8" s="34" t="s">
        <v>473</v>
      </c>
      <c r="I8" s="5"/>
      <c r="J8" s="5"/>
      <c r="K8" s="5"/>
      <c r="L8" s="5"/>
      <c r="M8" s="5"/>
      <c r="N8" s="5"/>
    </row>
    <row r="9" spans="1:14" ht="280.5">
      <c r="A9" s="46">
        <v>6</v>
      </c>
      <c r="B9" s="34" t="s">
        <v>391</v>
      </c>
      <c r="C9" s="34" t="s">
        <v>1090</v>
      </c>
      <c r="D9" s="34" t="s">
        <v>392</v>
      </c>
      <c r="E9" s="34" t="s">
        <v>1091</v>
      </c>
      <c r="F9" s="33" t="s">
        <v>428</v>
      </c>
      <c r="G9" s="34" t="s">
        <v>1092</v>
      </c>
      <c r="H9" s="34" t="s">
        <v>1093</v>
      </c>
      <c r="I9" s="5"/>
      <c r="J9" s="5"/>
      <c r="K9" s="5"/>
      <c r="L9" s="5"/>
      <c r="M9" s="5"/>
      <c r="N9" s="5"/>
    </row>
    <row r="10" spans="1:14" ht="216.75">
      <c r="A10" s="46">
        <v>7</v>
      </c>
      <c r="B10" s="63" t="s">
        <v>252</v>
      </c>
      <c r="C10" s="61" t="s">
        <v>253</v>
      </c>
      <c r="D10" s="61" t="s">
        <v>254</v>
      </c>
      <c r="E10" s="63" t="s">
        <v>255</v>
      </c>
      <c r="F10" s="61" t="s">
        <v>256</v>
      </c>
      <c r="G10" s="62" t="s">
        <v>257</v>
      </c>
      <c r="H10" s="61" t="s">
        <v>258</v>
      </c>
      <c r="I10" s="5"/>
      <c r="J10" s="5"/>
      <c r="K10" s="5"/>
      <c r="L10" s="5"/>
      <c r="M10" s="5"/>
      <c r="N10" s="5"/>
    </row>
    <row r="11" spans="1:14" ht="38.25">
      <c r="A11" s="46">
        <v>8</v>
      </c>
      <c r="B11" s="63" t="s">
        <v>278</v>
      </c>
      <c r="C11" s="63" t="s">
        <v>279</v>
      </c>
      <c r="D11" s="61" t="s">
        <v>280</v>
      </c>
      <c r="E11" s="61" t="s">
        <v>281</v>
      </c>
      <c r="F11" s="61"/>
      <c r="G11" s="61" t="s">
        <v>282</v>
      </c>
      <c r="H11" s="61" t="s">
        <v>283</v>
      </c>
      <c r="I11" s="5"/>
      <c r="J11" s="5"/>
      <c r="K11" s="5"/>
      <c r="L11" s="5"/>
      <c r="M11" s="5"/>
      <c r="N11" s="5"/>
    </row>
    <row r="12" spans="1:14" ht="93" customHeight="1">
      <c r="A12" s="45">
        <v>9</v>
      </c>
      <c r="B12" s="11" t="s">
        <v>1455</v>
      </c>
      <c r="C12" s="11" t="s">
        <v>144</v>
      </c>
      <c r="D12" s="12" t="s">
        <v>1456</v>
      </c>
      <c r="E12" s="12" t="s">
        <v>1457</v>
      </c>
      <c r="F12" s="12"/>
      <c r="G12" s="12" t="s">
        <v>1458</v>
      </c>
      <c r="H12" s="12" t="s">
        <v>1459</v>
      </c>
      <c r="J12" s="5"/>
      <c r="K12" s="5"/>
      <c r="L12" s="5"/>
      <c r="M12" s="5"/>
      <c r="N12" s="5"/>
    </row>
    <row r="13" spans="1:14" ht="25.5">
      <c r="A13" s="45">
        <v>10</v>
      </c>
      <c r="B13" s="63" t="s">
        <v>903</v>
      </c>
      <c r="C13" s="63" t="s">
        <v>904</v>
      </c>
      <c r="D13" s="61" t="s">
        <v>905</v>
      </c>
      <c r="E13" s="61" t="s">
        <v>906</v>
      </c>
      <c r="F13" s="61"/>
      <c r="G13" s="62" t="s">
        <v>907</v>
      </c>
      <c r="H13" s="61" t="s">
        <v>908</v>
      </c>
      <c r="I13" s="5"/>
      <c r="J13" s="5"/>
      <c r="K13" s="5"/>
      <c r="L13" s="5"/>
      <c r="M13" s="5"/>
      <c r="N13" s="5"/>
    </row>
    <row r="14" spans="1:14" ht="127.5">
      <c r="A14" s="45">
        <v>11</v>
      </c>
      <c r="B14" s="34" t="s">
        <v>136</v>
      </c>
      <c r="C14" s="33" t="s">
        <v>929</v>
      </c>
      <c r="D14" s="24" t="s">
        <v>550</v>
      </c>
      <c r="E14" s="33" t="s">
        <v>930</v>
      </c>
      <c r="F14" s="33" t="s">
        <v>931</v>
      </c>
      <c r="G14" s="33" t="s">
        <v>932</v>
      </c>
      <c r="H14" s="33" t="s">
        <v>933</v>
      </c>
      <c r="I14" s="5"/>
      <c r="J14" s="5"/>
      <c r="K14" s="5"/>
      <c r="L14" s="5"/>
      <c r="M14" s="5"/>
      <c r="N14" s="5"/>
    </row>
    <row r="15" spans="1:14" ht="191.25">
      <c r="A15" s="45">
        <v>12</v>
      </c>
      <c r="B15" s="63" t="s">
        <v>991</v>
      </c>
      <c r="C15" s="63" t="s">
        <v>145</v>
      </c>
      <c r="D15" s="61" t="s">
        <v>992</v>
      </c>
      <c r="E15" s="61" t="s">
        <v>993</v>
      </c>
      <c r="F15" s="61" t="s">
        <v>994</v>
      </c>
      <c r="G15" s="61" t="s">
        <v>995</v>
      </c>
      <c r="H15" s="61" t="s">
        <v>996</v>
      </c>
      <c r="I15" s="5"/>
      <c r="J15" s="5"/>
      <c r="K15" s="5"/>
      <c r="L15" s="5"/>
      <c r="M15" s="5"/>
      <c r="N15" s="5"/>
    </row>
    <row r="16" spans="1:14" ht="51">
      <c r="A16" s="45">
        <v>13</v>
      </c>
      <c r="B16" s="63" t="s">
        <v>1745</v>
      </c>
      <c r="C16" s="61" t="s">
        <v>1746</v>
      </c>
      <c r="D16" s="61" t="s">
        <v>1747</v>
      </c>
      <c r="E16" s="63" t="s">
        <v>1748</v>
      </c>
      <c r="F16" s="61" t="s">
        <v>1749</v>
      </c>
      <c r="G16" s="61" t="s">
        <v>1750</v>
      </c>
      <c r="H16" s="63" t="s">
        <v>1751</v>
      </c>
      <c r="I16" s="5"/>
      <c r="J16" s="5"/>
      <c r="K16" s="5"/>
      <c r="L16" s="5"/>
      <c r="M16" s="5"/>
      <c r="N16" s="5"/>
    </row>
    <row r="17" spans="1:8" ht="63.75">
      <c r="A17" s="84">
        <v>14</v>
      </c>
      <c r="B17" s="63" t="s">
        <v>1804</v>
      </c>
      <c r="C17" s="63" t="s">
        <v>1805</v>
      </c>
      <c r="D17" s="63" t="s">
        <v>1806</v>
      </c>
      <c r="E17" s="63" t="s">
        <v>1807</v>
      </c>
      <c r="F17" s="63" t="s">
        <v>1808</v>
      </c>
      <c r="G17" s="63"/>
      <c r="H17" s="63" t="s">
        <v>1069</v>
      </c>
    </row>
    <row r="18" spans="1:8" ht="114.75">
      <c r="A18" s="84">
        <v>15</v>
      </c>
      <c r="B18" s="63" t="s">
        <v>2015</v>
      </c>
      <c r="C18" s="63" t="s">
        <v>1215</v>
      </c>
      <c r="D18" s="63" t="s">
        <v>1216</v>
      </c>
      <c r="E18" s="63" t="s">
        <v>2011</v>
      </c>
      <c r="F18" s="63" t="s">
        <v>2012</v>
      </c>
      <c r="G18" s="63" t="s">
        <v>2013</v>
      </c>
      <c r="H18" s="63" t="s">
        <v>2014</v>
      </c>
    </row>
    <row r="19" spans="1:8" ht="57.75" customHeight="1">
      <c r="A19" s="84">
        <v>16</v>
      </c>
      <c r="B19" s="63" t="s">
        <v>146</v>
      </c>
      <c r="C19" s="63"/>
      <c r="D19" s="63"/>
      <c r="E19" s="63" t="s">
        <v>2031</v>
      </c>
      <c r="F19" s="63"/>
      <c r="G19" s="62" t="s">
        <v>2032</v>
      </c>
      <c r="H19" s="63" t="s">
        <v>2033</v>
      </c>
    </row>
    <row r="20" spans="1:8" ht="57.75" customHeight="1">
      <c r="A20" s="84">
        <v>17</v>
      </c>
      <c r="B20" s="63" t="s">
        <v>1928</v>
      </c>
      <c r="C20" s="63" t="s">
        <v>1929</v>
      </c>
      <c r="D20" s="61" t="s">
        <v>1930</v>
      </c>
      <c r="E20" s="61" t="s">
        <v>1931</v>
      </c>
      <c r="F20" s="61"/>
      <c r="G20" s="62" t="s">
        <v>1932</v>
      </c>
      <c r="H20" s="61" t="s">
        <v>1933</v>
      </c>
    </row>
    <row r="21" spans="1:8" ht="204">
      <c r="A21" s="84">
        <v>18</v>
      </c>
      <c r="B21" s="63" t="s">
        <v>2058</v>
      </c>
      <c r="C21" s="63" t="s">
        <v>2059</v>
      </c>
      <c r="D21" s="63" t="s">
        <v>2060</v>
      </c>
      <c r="E21" s="63" t="s">
        <v>2061</v>
      </c>
      <c r="F21" s="63" t="s">
        <v>2062</v>
      </c>
      <c r="G21" s="63" t="s">
        <v>2063</v>
      </c>
      <c r="H21" s="63" t="s">
        <v>2064</v>
      </c>
    </row>
    <row r="22" spans="1:8" ht="255">
      <c r="A22" s="84">
        <v>19</v>
      </c>
      <c r="B22" s="34" t="s">
        <v>1283</v>
      </c>
      <c r="C22" s="34" t="s">
        <v>1284</v>
      </c>
      <c r="D22" s="33" t="s">
        <v>1285</v>
      </c>
      <c r="E22" s="33" t="s">
        <v>1286</v>
      </c>
      <c r="F22" s="33" t="s">
        <v>1287</v>
      </c>
      <c r="G22" s="33" t="s">
        <v>1288</v>
      </c>
      <c r="H22" s="33" t="s">
        <v>1289</v>
      </c>
    </row>
    <row r="23" spans="1:8" ht="165.75">
      <c r="A23" s="84">
        <v>20</v>
      </c>
      <c r="B23" s="63" t="s">
        <v>1819</v>
      </c>
      <c r="C23" s="63" t="s">
        <v>1820</v>
      </c>
      <c r="D23" s="63" t="s">
        <v>1821</v>
      </c>
      <c r="E23" s="63" t="s">
        <v>1822</v>
      </c>
      <c r="F23" s="63" t="s">
        <v>1823</v>
      </c>
      <c r="G23" s="118" t="s">
        <v>1824</v>
      </c>
      <c r="H23" s="119" t="s">
        <v>1825</v>
      </c>
    </row>
    <row r="172" spans="1:5" ht="76.5">
      <c r="A172" s="32"/>
      <c r="C172" s="55" t="s">
        <v>378</v>
      </c>
      <c r="D172" s="53" t="s">
        <v>379</v>
      </c>
      <c r="E172" s="53" t="s">
        <v>377</v>
      </c>
    </row>
    <row r="173" spans="1:5" ht="63.75">
      <c r="A173" s="32"/>
      <c r="D173" s="53" t="s">
        <v>380</v>
      </c>
      <c r="E173" s="53" t="s">
        <v>1089</v>
      </c>
    </row>
  </sheetData>
  <sheetProtection/>
  <hyperlinks>
    <hyperlink ref="G8" r:id="rId1" display="www.projet-astec.fr"/>
    <hyperlink ref="G10" r:id="rId2" display="http://www4.va.gov/vdl/application.asp?appid=60"/>
    <hyperlink ref="G13" r:id="rId3" display="www.clineguide.com"/>
    <hyperlink ref="G19" r:id="rId4" display="http://socraticgrid.org/dashboard.action"/>
    <hyperlink ref="G20" r:id="rId5" display="www.medispan.com"/>
    <hyperlink ref="G23" r:id="rId6" display="http://www.omh.state.ny.us/omhweb/psyckes/information.html&#10;https://psyckesmedicaid.omh.state.ny.us/"/>
  </hyperlinks>
  <printOptions/>
  <pageMargins left="0.75" right="0.75" top="1" bottom="1" header="0.5" footer="0.5"/>
  <pageSetup horizontalDpi="600" verticalDpi="600" orientation="portrait" r:id="rId7"/>
</worksheet>
</file>

<file path=xl/worksheets/sheet3.xml><?xml version="1.0" encoding="utf-8"?>
<worksheet xmlns="http://schemas.openxmlformats.org/spreadsheetml/2006/main" xmlns:r="http://schemas.openxmlformats.org/officeDocument/2006/relationships">
  <dimension ref="A1:BR192"/>
  <sheetViews>
    <sheetView zoomScale="70" zoomScaleNormal="70" zoomScalePageLayoutView="0" workbookViewId="0" topLeftCell="A1">
      <selection activeCell="A2" sqref="A2"/>
    </sheetView>
  </sheetViews>
  <sheetFormatPr defaultColWidth="9.140625" defaultRowHeight="12.75" outlineLevelRow="1"/>
  <cols>
    <col min="1" max="1" width="18.57421875" style="0" customWidth="1"/>
    <col min="2" max="2" width="22.28125" style="0" customWidth="1"/>
    <col min="3" max="3" width="32.57421875" style="0" customWidth="1"/>
    <col min="4" max="4" width="24.7109375" style="0" customWidth="1"/>
    <col min="5" max="5" width="29.140625" style="0" customWidth="1"/>
    <col min="6" max="8" width="14.8515625" style="0" customWidth="1"/>
    <col min="9" max="9" width="44.28125" style="0" customWidth="1"/>
    <col min="10" max="10" width="31.140625" style="0" customWidth="1"/>
    <col min="11" max="11" width="17.140625" style="0" customWidth="1"/>
    <col min="12" max="12" width="41.00390625" style="0" customWidth="1"/>
    <col min="13" max="13" width="24.421875" style="0" customWidth="1"/>
    <col min="14" max="14" width="17.140625" style="0" customWidth="1"/>
    <col min="15" max="15" width="41.00390625" style="0" customWidth="1"/>
    <col min="16" max="16" width="24.421875" style="0" customWidth="1"/>
    <col min="17" max="17" width="17.140625" style="0" customWidth="1"/>
    <col min="18" max="18" width="41.00390625" style="0" customWidth="1"/>
    <col min="19" max="19" width="24.421875" style="0" customWidth="1"/>
    <col min="20" max="20" width="17.140625" style="0" customWidth="1"/>
    <col min="21" max="21" width="41.00390625" style="0" customWidth="1"/>
    <col min="22" max="22" width="24.421875" style="0" customWidth="1"/>
    <col min="23" max="23" width="17.140625" style="64" customWidth="1"/>
    <col min="24" max="24" width="41.00390625" style="64" customWidth="1"/>
    <col min="25" max="25" width="24.421875" style="64" customWidth="1"/>
    <col min="26" max="26" width="17.140625" style="0" customWidth="1"/>
    <col min="27" max="27" width="41.00390625" style="0" customWidth="1"/>
    <col min="28" max="28" width="24.421875" style="0" customWidth="1"/>
    <col min="29" max="29" width="17.140625" style="64" customWidth="1"/>
    <col min="30" max="30" width="41.00390625" style="64" customWidth="1"/>
    <col min="31" max="31" width="24.421875" style="64" customWidth="1"/>
    <col min="32" max="32" width="17.140625" style="0" customWidth="1"/>
    <col min="33" max="33" width="41.00390625" style="0" customWidth="1"/>
    <col min="34" max="34" width="24.421875" style="0" customWidth="1"/>
    <col min="35" max="35" width="17.140625" style="64" customWidth="1"/>
    <col min="36" max="36" width="41.00390625" style="64" customWidth="1"/>
    <col min="37" max="37" width="24.421875" style="64" customWidth="1"/>
    <col min="38" max="38" width="17.140625" style="0" customWidth="1"/>
    <col min="39" max="39" width="41.00390625" style="0" customWidth="1"/>
    <col min="40" max="40" width="24.421875" style="0" customWidth="1"/>
    <col min="41" max="41" width="17.140625" style="64" customWidth="1"/>
    <col min="42" max="42" width="41.00390625" style="64" customWidth="1"/>
    <col min="43" max="43" width="24.421875" style="64" customWidth="1"/>
    <col min="44" max="44" width="17.140625" style="0" customWidth="1"/>
    <col min="45" max="45" width="41.00390625" style="0" customWidth="1"/>
    <col min="46" max="46" width="24.421875" style="0" customWidth="1"/>
    <col min="47" max="47" width="17.140625" style="64" customWidth="1"/>
    <col min="48" max="48" width="41.00390625" style="64" customWidth="1"/>
    <col min="49" max="49" width="24.421875" style="64" customWidth="1"/>
    <col min="50" max="50" width="17.140625" style="0" customWidth="1"/>
    <col min="51" max="51" width="41.00390625" style="0" customWidth="1"/>
    <col min="52" max="52" width="24.421875" style="0" customWidth="1"/>
    <col min="53" max="53" width="17.140625" style="64" customWidth="1"/>
    <col min="54" max="54" width="41.00390625" style="64" customWidth="1"/>
    <col min="55" max="55" width="24.421875" style="64" customWidth="1"/>
    <col min="56" max="56" width="17.140625" style="0" customWidth="1"/>
    <col min="57" max="57" width="41.00390625" style="0" customWidth="1"/>
    <col min="58" max="58" width="24.421875" style="0" customWidth="1"/>
    <col min="59" max="59" width="17.140625" style="64" customWidth="1"/>
    <col min="60" max="60" width="41.00390625" style="64" customWidth="1"/>
    <col min="61" max="61" width="24.421875" style="64" customWidth="1"/>
    <col min="62" max="62" width="17.140625" style="0" customWidth="1"/>
    <col min="63" max="63" width="41.00390625" style="0" customWidth="1"/>
    <col min="64" max="64" width="24.421875" style="0" customWidth="1"/>
    <col min="65" max="65" width="17.140625" style="64" customWidth="1"/>
    <col min="66" max="66" width="41.00390625" style="64" customWidth="1"/>
    <col min="67" max="67" width="24.421875" style="64" customWidth="1"/>
    <col min="68" max="68" width="17.140625" style="0" customWidth="1"/>
    <col min="69" max="69" width="41.00390625" style="0" customWidth="1"/>
    <col min="70" max="70" width="24.421875" style="0" customWidth="1"/>
  </cols>
  <sheetData>
    <row r="1" ht="23.25">
      <c r="A1" s="89" t="s">
        <v>559</v>
      </c>
    </row>
    <row r="2" ht="12.75">
      <c r="A2" s="1"/>
    </row>
    <row r="3" ht="18">
      <c r="A3" s="90" t="s">
        <v>736</v>
      </c>
    </row>
    <row r="4" ht="18">
      <c r="A4" s="90"/>
    </row>
    <row r="5" spans="1:2" ht="18">
      <c r="A5" s="103"/>
      <c r="B5" s="32" t="s">
        <v>412</v>
      </c>
    </row>
    <row r="6" spans="1:68" ht="18">
      <c r="A6" s="104"/>
      <c r="B6" s="32" t="s">
        <v>1023</v>
      </c>
      <c r="BJ6" s="1"/>
      <c r="BP6" s="1"/>
    </row>
    <row r="7" spans="1:2" ht="18">
      <c r="A7" s="105"/>
      <c r="B7" s="32" t="s">
        <v>1024</v>
      </c>
    </row>
    <row r="8" ht="12.75">
      <c r="A8" s="16"/>
    </row>
    <row r="9" spans="1:70" ht="33.75" customHeight="1">
      <c r="A9" s="88" t="s">
        <v>2044</v>
      </c>
      <c r="F9" s="32"/>
      <c r="G9" s="32"/>
      <c r="H9" s="32"/>
      <c r="I9" s="32"/>
      <c r="J9" s="32"/>
      <c r="K9" s="170" t="s">
        <v>616</v>
      </c>
      <c r="L9" s="171"/>
      <c r="M9" s="172"/>
      <c r="N9" s="173" t="s">
        <v>617</v>
      </c>
      <c r="O9" s="174"/>
      <c r="P9" s="175"/>
      <c r="Q9" s="170" t="s">
        <v>828</v>
      </c>
      <c r="R9" s="171"/>
      <c r="S9" s="172"/>
      <c r="T9" s="173" t="s">
        <v>360</v>
      </c>
      <c r="U9" s="174"/>
      <c r="V9" s="175"/>
      <c r="W9" s="170" t="s">
        <v>474</v>
      </c>
      <c r="X9" s="171"/>
      <c r="Y9" s="172"/>
      <c r="Z9" s="173" t="s">
        <v>1094</v>
      </c>
      <c r="AA9" s="174"/>
      <c r="AB9" s="175"/>
      <c r="AC9" s="170" t="s">
        <v>1757</v>
      </c>
      <c r="AD9" s="171"/>
      <c r="AE9" s="172"/>
      <c r="AF9" s="173" t="s">
        <v>284</v>
      </c>
      <c r="AG9" s="174"/>
      <c r="AH9" s="175"/>
      <c r="AI9" s="170" t="s">
        <v>1756</v>
      </c>
      <c r="AJ9" s="171"/>
      <c r="AK9" s="172"/>
      <c r="AL9" s="173" t="s">
        <v>909</v>
      </c>
      <c r="AM9" s="174"/>
      <c r="AN9" s="175"/>
      <c r="AO9" s="170" t="s">
        <v>137</v>
      </c>
      <c r="AP9" s="171"/>
      <c r="AQ9" s="172"/>
      <c r="AR9" s="173" t="s">
        <v>997</v>
      </c>
      <c r="AS9" s="174"/>
      <c r="AT9" s="175"/>
      <c r="AU9" s="170" t="s">
        <v>1755</v>
      </c>
      <c r="AV9" s="171"/>
      <c r="AW9" s="172"/>
      <c r="AX9" s="173" t="s">
        <v>419</v>
      </c>
      <c r="AY9" s="174"/>
      <c r="AZ9" s="175"/>
      <c r="BA9" s="170" t="s">
        <v>2017</v>
      </c>
      <c r="BB9" s="171"/>
      <c r="BC9" s="172"/>
      <c r="BD9" s="173" t="s">
        <v>2036</v>
      </c>
      <c r="BE9" s="174"/>
      <c r="BF9" s="175"/>
      <c r="BG9" s="170" t="s">
        <v>1936</v>
      </c>
      <c r="BH9" s="171"/>
      <c r="BI9" s="172"/>
      <c r="BJ9" s="173" t="s">
        <v>2068</v>
      </c>
      <c r="BK9" s="174"/>
      <c r="BL9" s="175"/>
      <c r="BM9" s="170" t="s">
        <v>1292</v>
      </c>
      <c r="BN9" s="171"/>
      <c r="BO9" s="172"/>
      <c r="BP9" s="173" t="s">
        <v>1829</v>
      </c>
      <c r="BQ9" s="174"/>
      <c r="BR9" s="175"/>
    </row>
    <row r="10" spans="1:70" ht="114" customHeight="1">
      <c r="A10" s="8" t="s">
        <v>701</v>
      </c>
      <c r="B10" s="9" t="s">
        <v>702</v>
      </c>
      <c r="C10" s="9" t="s">
        <v>704</v>
      </c>
      <c r="D10" s="9" t="s">
        <v>703</v>
      </c>
      <c r="E10" s="9" t="s">
        <v>656</v>
      </c>
      <c r="F10" s="9" t="s">
        <v>1085</v>
      </c>
      <c r="G10" s="9" t="s">
        <v>1086</v>
      </c>
      <c r="H10" s="9" t="s">
        <v>1910</v>
      </c>
      <c r="I10" s="9" t="s">
        <v>2040</v>
      </c>
      <c r="J10" s="9" t="s">
        <v>2041</v>
      </c>
      <c r="K10" s="65" t="s">
        <v>586</v>
      </c>
      <c r="L10" s="66" t="s">
        <v>585</v>
      </c>
      <c r="M10" s="66" t="s">
        <v>584</v>
      </c>
      <c r="N10" s="37" t="s">
        <v>586</v>
      </c>
      <c r="O10" s="38" t="s">
        <v>585</v>
      </c>
      <c r="P10" s="38" t="s">
        <v>584</v>
      </c>
      <c r="Q10" s="65" t="s">
        <v>586</v>
      </c>
      <c r="R10" s="66" t="s">
        <v>585</v>
      </c>
      <c r="S10" s="66" t="s">
        <v>584</v>
      </c>
      <c r="T10" s="37" t="s">
        <v>586</v>
      </c>
      <c r="U10" s="38" t="s">
        <v>585</v>
      </c>
      <c r="V10" s="38" t="s">
        <v>584</v>
      </c>
      <c r="W10" s="65" t="s">
        <v>586</v>
      </c>
      <c r="X10" s="66" t="s">
        <v>585</v>
      </c>
      <c r="Y10" s="66" t="s">
        <v>584</v>
      </c>
      <c r="Z10" s="37" t="s">
        <v>586</v>
      </c>
      <c r="AA10" s="38" t="s">
        <v>585</v>
      </c>
      <c r="AB10" s="38" t="s">
        <v>584</v>
      </c>
      <c r="AC10" s="65" t="s">
        <v>586</v>
      </c>
      <c r="AD10" s="66" t="s">
        <v>585</v>
      </c>
      <c r="AE10" s="66" t="s">
        <v>584</v>
      </c>
      <c r="AF10" s="37" t="s">
        <v>586</v>
      </c>
      <c r="AG10" s="38" t="s">
        <v>585</v>
      </c>
      <c r="AH10" s="38" t="s">
        <v>584</v>
      </c>
      <c r="AI10" s="65" t="s">
        <v>586</v>
      </c>
      <c r="AJ10" s="66" t="s">
        <v>585</v>
      </c>
      <c r="AK10" s="66" t="s">
        <v>584</v>
      </c>
      <c r="AL10" s="37" t="s">
        <v>586</v>
      </c>
      <c r="AM10" s="38" t="s">
        <v>585</v>
      </c>
      <c r="AN10" s="38" t="s">
        <v>584</v>
      </c>
      <c r="AO10" s="65" t="s">
        <v>586</v>
      </c>
      <c r="AP10" s="66" t="s">
        <v>585</v>
      </c>
      <c r="AQ10" s="66" t="s">
        <v>584</v>
      </c>
      <c r="AR10" s="37" t="s">
        <v>586</v>
      </c>
      <c r="AS10" s="38" t="s">
        <v>585</v>
      </c>
      <c r="AT10" s="38" t="s">
        <v>584</v>
      </c>
      <c r="AU10" s="65" t="s">
        <v>586</v>
      </c>
      <c r="AV10" s="66" t="s">
        <v>585</v>
      </c>
      <c r="AW10" s="66" t="s">
        <v>584</v>
      </c>
      <c r="AX10" s="37" t="s">
        <v>586</v>
      </c>
      <c r="AY10" s="38" t="s">
        <v>585</v>
      </c>
      <c r="AZ10" s="38" t="s">
        <v>584</v>
      </c>
      <c r="BA10" s="65" t="s">
        <v>586</v>
      </c>
      <c r="BB10" s="66" t="s">
        <v>585</v>
      </c>
      <c r="BC10" s="66" t="s">
        <v>584</v>
      </c>
      <c r="BD10" s="37" t="s">
        <v>586</v>
      </c>
      <c r="BE10" s="38" t="s">
        <v>585</v>
      </c>
      <c r="BF10" s="38" t="s">
        <v>584</v>
      </c>
      <c r="BG10" s="65" t="s">
        <v>586</v>
      </c>
      <c r="BH10" s="66" t="s">
        <v>585</v>
      </c>
      <c r="BI10" s="66" t="s">
        <v>584</v>
      </c>
      <c r="BJ10" s="37" t="s">
        <v>586</v>
      </c>
      <c r="BK10" s="38" t="s">
        <v>585</v>
      </c>
      <c r="BL10" s="38" t="s">
        <v>584</v>
      </c>
      <c r="BM10" s="65" t="s">
        <v>586</v>
      </c>
      <c r="BN10" s="66" t="s">
        <v>585</v>
      </c>
      <c r="BO10" s="66" t="s">
        <v>584</v>
      </c>
      <c r="BP10" s="37" t="s">
        <v>586</v>
      </c>
      <c r="BQ10" s="38" t="s">
        <v>585</v>
      </c>
      <c r="BR10" s="38" t="s">
        <v>584</v>
      </c>
    </row>
    <row r="11" spans="1:70" ht="38.25">
      <c r="A11" s="17" t="s">
        <v>705</v>
      </c>
      <c r="B11" s="15" t="s">
        <v>1338</v>
      </c>
      <c r="C11" s="10"/>
      <c r="D11" s="10"/>
      <c r="E11" s="10"/>
      <c r="F11" s="10"/>
      <c r="G11" s="10"/>
      <c r="H11" s="10"/>
      <c r="I11" s="10"/>
      <c r="J11" s="10"/>
      <c r="K11" s="67"/>
      <c r="L11" s="68"/>
      <c r="M11" s="69"/>
      <c r="N11" s="39"/>
      <c r="O11" s="40"/>
      <c r="P11" s="41"/>
      <c r="Q11" s="67"/>
      <c r="R11" s="68"/>
      <c r="S11" s="69"/>
      <c r="T11" s="39"/>
      <c r="U11" s="40"/>
      <c r="V11" s="41"/>
      <c r="W11" s="67"/>
      <c r="X11" s="68"/>
      <c r="Y11" s="69"/>
      <c r="Z11" s="39"/>
      <c r="AA11" s="40"/>
      <c r="AB11" s="41"/>
      <c r="AC11" s="67"/>
      <c r="AD11" s="68"/>
      <c r="AE11" s="69"/>
      <c r="AF11" s="39"/>
      <c r="AG11" s="40"/>
      <c r="AH11" s="41"/>
      <c r="AI11" s="67"/>
      <c r="AJ11" s="68"/>
      <c r="AK11" s="69"/>
      <c r="AL11" s="39"/>
      <c r="AM11" s="40"/>
      <c r="AN11" s="41"/>
      <c r="AO11" s="67"/>
      <c r="AP11" s="68"/>
      <c r="AQ11" s="69"/>
      <c r="AR11" s="39"/>
      <c r="AS11" s="40"/>
      <c r="AT11" s="41"/>
      <c r="AU11" s="67"/>
      <c r="AV11" s="68"/>
      <c r="AW11" s="69"/>
      <c r="AX11" s="39"/>
      <c r="AY11" s="40"/>
      <c r="AZ11" s="41"/>
      <c r="BA11" s="67"/>
      <c r="BB11" s="68"/>
      <c r="BC11" s="69"/>
      <c r="BD11" s="39"/>
      <c r="BE11" s="40"/>
      <c r="BF11" s="41"/>
      <c r="BG11" s="67"/>
      <c r="BH11" s="68"/>
      <c r="BI11" s="69"/>
      <c r="BJ11" s="39"/>
      <c r="BK11" s="40"/>
      <c r="BL11" s="41"/>
      <c r="BM11" s="67"/>
      <c r="BN11" s="68"/>
      <c r="BO11" s="69"/>
      <c r="BP11" s="39"/>
      <c r="BQ11" s="40"/>
      <c r="BR11" s="41"/>
    </row>
    <row r="12" spans="1:70" ht="241.5" customHeight="1" outlineLevel="1">
      <c r="A12" s="10" t="s">
        <v>706</v>
      </c>
      <c r="B12" s="10" t="s">
        <v>707</v>
      </c>
      <c r="C12" s="10"/>
      <c r="D12" s="10" t="s">
        <v>709</v>
      </c>
      <c r="E12" s="10" t="s">
        <v>708</v>
      </c>
      <c r="F12" s="15">
        <f aca="true" t="shared" si="0" ref="F12:F17">COUNTIF(K12:EI12,"Yes")</f>
        <v>19</v>
      </c>
      <c r="G12" s="15">
        <f aca="true" t="shared" si="1" ref="G12:G17">COUNTIF(K12:EI12,"No")</f>
        <v>1</v>
      </c>
      <c r="H12" s="87">
        <f aca="true" t="shared" si="2" ref="H12:H17">F12/(F12+G12)</f>
        <v>0.95</v>
      </c>
      <c r="I12" s="15" t="s">
        <v>413</v>
      </c>
      <c r="J12" s="15"/>
      <c r="K12" s="69" t="s">
        <v>645</v>
      </c>
      <c r="L12" s="69" t="s">
        <v>587</v>
      </c>
      <c r="M12" s="79" t="s">
        <v>588</v>
      </c>
      <c r="N12" s="41" t="s">
        <v>645</v>
      </c>
      <c r="O12" s="41" t="s">
        <v>568</v>
      </c>
      <c r="P12" s="41"/>
      <c r="Q12" s="69" t="s">
        <v>645</v>
      </c>
      <c r="R12" s="69" t="s">
        <v>829</v>
      </c>
      <c r="S12" s="69"/>
      <c r="T12" s="42" t="s">
        <v>645</v>
      </c>
      <c r="U12" s="42" t="s">
        <v>333</v>
      </c>
      <c r="V12" s="42"/>
      <c r="W12" s="70" t="s">
        <v>645</v>
      </c>
      <c r="X12" s="70" t="s">
        <v>1079</v>
      </c>
      <c r="Y12" s="70"/>
      <c r="Z12" s="42" t="s">
        <v>645</v>
      </c>
      <c r="AA12" s="42" t="s">
        <v>1095</v>
      </c>
      <c r="AB12" s="42" t="s">
        <v>1096</v>
      </c>
      <c r="AC12" s="69" t="s">
        <v>645</v>
      </c>
      <c r="AD12" s="69" t="s">
        <v>709</v>
      </c>
      <c r="AE12" s="69"/>
      <c r="AF12" s="41" t="s">
        <v>645</v>
      </c>
      <c r="AG12" s="41"/>
      <c r="AH12" s="41"/>
      <c r="AI12" s="69" t="s">
        <v>645</v>
      </c>
      <c r="AJ12" s="69" t="s">
        <v>1462</v>
      </c>
      <c r="AK12" s="79"/>
      <c r="AL12" s="41" t="s">
        <v>569</v>
      </c>
      <c r="AM12" s="41"/>
      <c r="AN12" s="41"/>
      <c r="AO12" s="69" t="s">
        <v>645</v>
      </c>
      <c r="AP12" s="69" t="s">
        <v>936</v>
      </c>
      <c r="AQ12" s="69"/>
      <c r="AR12" s="82" t="s">
        <v>645</v>
      </c>
      <c r="AS12" s="82" t="s">
        <v>1001</v>
      </c>
      <c r="AT12" s="82"/>
      <c r="AU12" s="69" t="s">
        <v>645</v>
      </c>
      <c r="AV12" s="69" t="s">
        <v>1758</v>
      </c>
      <c r="AW12" s="69"/>
      <c r="AX12" s="41" t="s">
        <v>645</v>
      </c>
      <c r="AY12" s="41" t="s">
        <v>420</v>
      </c>
      <c r="AZ12" s="41"/>
      <c r="BA12" s="69" t="s">
        <v>645</v>
      </c>
      <c r="BB12" s="69" t="s">
        <v>2018</v>
      </c>
      <c r="BC12" s="69"/>
      <c r="BD12" s="41" t="s">
        <v>645</v>
      </c>
      <c r="BE12" s="41" t="s">
        <v>1998</v>
      </c>
      <c r="BF12" s="86"/>
      <c r="BG12" s="69" t="s">
        <v>645</v>
      </c>
      <c r="BH12" s="69" t="s">
        <v>1937</v>
      </c>
      <c r="BI12" s="69"/>
      <c r="BJ12" s="41" t="s">
        <v>645</v>
      </c>
      <c r="BK12" s="41" t="s">
        <v>1592</v>
      </c>
      <c r="BL12" s="41"/>
      <c r="BM12" s="69" t="s">
        <v>645</v>
      </c>
      <c r="BN12" s="69" t="s">
        <v>1293</v>
      </c>
      <c r="BO12" s="69"/>
      <c r="BP12" s="41" t="s">
        <v>645</v>
      </c>
      <c r="BQ12" s="41" t="s">
        <v>1830</v>
      </c>
      <c r="BR12" s="41"/>
    </row>
    <row r="13" spans="1:70" ht="380.25" customHeight="1" outlineLevel="1">
      <c r="A13" s="10" t="s">
        <v>710</v>
      </c>
      <c r="B13" s="10" t="s">
        <v>711</v>
      </c>
      <c r="C13" s="10"/>
      <c r="D13" s="10" t="s">
        <v>712</v>
      </c>
      <c r="E13" s="10" t="s">
        <v>713</v>
      </c>
      <c r="F13" s="15">
        <f t="shared" si="0"/>
        <v>11</v>
      </c>
      <c r="G13" s="15">
        <f t="shared" si="1"/>
        <v>9</v>
      </c>
      <c r="H13" s="87">
        <f t="shared" si="2"/>
        <v>0.55</v>
      </c>
      <c r="I13" s="15" t="s">
        <v>415</v>
      </c>
      <c r="J13" s="15" t="s">
        <v>414</v>
      </c>
      <c r="K13" s="69" t="s">
        <v>645</v>
      </c>
      <c r="L13" s="69" t="s">
        <v>589</v>
      </c>
      <c r="M13" s="79" t="s">
        <v>590</v>
      </c>
      <c r="N13" s="41" t="s">
        <v>569</v>
      </c>
      <c r="O13" s="41"/>
      <c r="P13" s="41"/>
      <c r="Q13" s="69" t="s">
        <v>569</v>
      </c>
      <c r="R13" s="69"/>
      <c r="S13" s="69"/>
      <c r="T13" s="42" t="s">
        <v>569</v>
      </c>
      <c r="U13" s="42"/>
      <c r="V13" s="42"/>
      <c r="W13" s="70" t="s">
        <v>569</v>
      </c>
      <c r="X13" s="70"/>
      <c r="Y13" s="70"/>
      <c r="Z13" s="42" t="s">
        <v>569</v>
      </c>
      <c r="AA13" s="42"/>
      <c r="AB13" s="42"/>
      <c r="AC13" s="69" t="s">
        <v>645</v>
      </c>
      <c r="AD13" s="69" t="s">
        <v>259</v>
      </c>
      <c r="AE13" s="69"/>
      <c r="AF13" s="41" t="s">
        <v>645</v>
      </c>
      <c r="AG13" s="41" t="s">
        <v>285</v>
      </c>
      <c r="AH13" s="41" t="s">
        <v>286</v>
      </c>
      <c r="AI13" s="69" t="s">
        <v>645</v>
      </c>
      <c r="AJ13" s="69" t="s">
        <v>1463</v>
      </c>
      <c r="AK13" s="79"/>
      <c r="AL13" s="41" t="s">
        <v>569</v>
      </c>
      <c r="AM13" s="41"/>
      <c r="AN13" s="41"/>
      <c r="AO13" s="69" t="s">
        <v>569</v>
      </c>
      <c r="AP13" s="69"/>
      <c r="AQ13" s="69"/>
      <c r="AR13" s="82" t="s">
        <v>645</v>
      </c>
      <c r="AS13" s="82" t="s">
        <v>1002</v>
      </c>
      <c r="AT13" s="82"/>
      <c r="AU13" s="69" t="s">
        <v>645</v>
      </c>
      <c r="AV13" s="69" t="s">
        <v>1759</v>
      </c>
      <c r="AW13" s="69"/>
      <c r="AX13" s="41" t="s">
        <v>569</v>
      </c>
      <c r="AY13" s="41"/>
      <c r="AZ13" s="41"/>
      <c r="BA13" s="69" t="s">
        <v>645</v>
      </c>
      <c r="BB13" s="69" t="s">
        <v>2018</v>
      </c>
      <c r="BC13" s="69"/>
      <c r="BD13" s="41" t="s">
        <v>645</v>
      </c>
      <c r="BE13" s="41" t="s">
        <v>1998</v>
      </c>
      <c r="BF13" s="86"/>
      <c r="BG13" s="69" t="s">
        <v>645</v>
      </c>
      <c r="BH13" s="69" t="s">
        <v>1938</v>
      </c>
      <c r="BI13" s="69"/>
      <c r="BJ13" s="41" t="s">
        <v>569</v>
      </c>
      <c r="BK13" s="41"/>
      <c r="BL13" s="41" t="s">
        <v>1593</v>
      </c>
      <c r="BM13" s="69" t="s">
        <v>645</v>
      </c>
      <c r="BN13" s="69" t="s">
        <v>1294</v>
      </c>
      <c r="BO13" s="69"/>
      <c r="BP13" s="41" t="s">
        <v>645</v>
      </c>
      <c r="BQ13" s="41" t="s">
        <v>1831</v>
      </c>
      <c r="BR13" s="41" t="s">
        <v>1832</v>
      </c>
    </row>
    <row r="14" spans="1:70" ht="178.5" outlineLevel="1">
      <c r="A14" s="10" t="s">
        <v>640</v>
      </c>
      <c r="B14" s="10" t="s">
        <v>642</v>
      </c>
      <c r="C14" s="10" t="s">
        <v>643</v>
      </c>
      <c r="D14" s="20" t="s">
        <v>562</v>
      </c>
      <c r="E14" s="10" t="s">
        <v>641</v>
      </c>
      <c r="F14" s="15">
        <f t="shared" si="0"/>
        <v>15</v>
      </c>
      <c r="G14" s="15">
        <f t="shared" si="1"/>
        <v>5</v>
      </c>
      <c r="H14" s="87">
        <f t="shared" si="2"/>
        <v>0.75</v>
      </c>
      <c r="I14" s="15"/>
      <c r="J14" s="15" t="s">
        <v>2042</v>
      </c>
      <c r="K14" s="69" t="s">
        <v>645</v>
      </c>
      <c r="L14" s="69"/>
      <c r="M14" s="69"/>
      <c r="N14" s="41" t="s">
        <v>645</v>
      </c>
      <c r="O14" s="41" t="s">
        <v>568</v>
      </c>
      <c r="P14" s="41"/>
      <c r="Q14" s="69" t="s">
        <v>569</v>
      </c>
      <c r="R14" s="69"/>
      <c r="S14" s="69"/>
      <c r="T14" s="42" t="s">
        <v>645</v>
      </c>
      <c r="U14" s="42"/>
      <c r="V14" s="42"/>
      <c r="W14" s="70" t="s">
        <v>645</v>
      </c>
      <c r="X14" s="70"/>
      <c r="Y14" s="70" t="s">
        <v>466</v>
      </c>
      <c r="Z14" s="42" t="s">
        <v>645</v>
      </c>
      <c r="AA14" s="42"/>
      <c r="AB14" s="42"/>
      <c r="AC14" s="69" t="s">
        <v>645</v>
      </c>
      <c r="AD14" s="69" t="s">
        <v>260</v>
      </c>
      <c r="AE14" s="69"/>
      <c r="AF14" s="41" t="s">
        <v>569</v>
      </c>
      <c r="AG14" s="41"/>
      <c r="AH14" s="41"/>
      <c r="AI14" s="69" t="s">
        <v>645</v>
      </c>
      <c r="AJ14" s="69" t="s">
        <v>1464</v>
      </c>
      <c r="AK14" s="69"/>
      <c r="AL14" s="41" t="s">
        <v>569</v>
      </c>
      <c r="AM14" s="41"/>
      <c r="AN14" s="41"/>
      <c r="AO14" s="69" t="s">
        <v>569</v>
      </c>
      <c r="AP14" s="69"/>
      <c r="AQ14" s="69" t="s">
        <v>937</v>
      </c>
      <c r="AR14" s="82" t="s">
        <v>645</v>
      </c>
      <c r="AS14" s="82"/>
      <c r="AT14" s="82" t="s">
        <v>1003</v>
      </c>
      <c r="AU14" s="69" t="s">
        <v>645</v>
      </c>
      <c r="AV14" s="69" t="s">
        <v>1760</v>
      </c>
      <c r="AW14" s="69"/>
      <c r="AX14" s="41" t="s">
        <v>569</v>
      </c>
      <c r="AY14" s="41" t="s">
        <v>421</v>
      </c>
      <c r="AZ14" s="41"/>
      <c r="BA14" s="69" t="s">
        <v>645</v>
      </c>
      <c r="BB14" s="69"/>
      <c r="BC14" s="69"/>
      <c r="BD14" s="41" t="s">
        <v>645</v>
      </c>
      <c r="BE14" s="41"/>
      <c r="BF14" s="41"/>
      <c r="BG14" s="69" t="s">
        <v>645</v>
      </c>
      <c r="BH14" s="69"/>
      <c r="BI14" s="69"/>
      <c r="BJ14" s="41" t="s">
        <v>645</v>
      </c>
      <c r="BK14" s="41"/>
      <c r="BL14" s="41" t="s">
        <v>1594</v>
      </c>
      <c r="BM14" s="69" t="s">
        <v>645</v>
      </c>
      <c r="BN14" s="69"/>
      <c r="BO14" s="69"/>
      <c r="BP14" s="41" t="s">
        <v>645</v>
      </c>
      <c r="BQ14" s="120"/>
      <c r="BR14" s="41"/>
    </row>
    <row r="15" spans="1:70" ht="63.75" outlineLevel="1">
      <c r="A15" s="10" t="s">
        <v>646</v>
      </c>
      <c r="B15" s="10" t="s">
        <v>647</v>
      </c>
      <c r="C15" s="10" t="s">
        <v>652</v>
      </c>
      <c r="D15" s="10" t="s">
        <v>648</v>
      </c>
      <c r="E15" s="10" t="s">
        <v>641</v>
      </c>
      <c r="F15" s="15">
        <f t="shared" si="0"/>
        <v>15</v>
      </c>
      <c r="G15" s="15">
        <f t="shared" si="1"/>
        <v>5</v>
      </c>
      <c r="H15" s="87">
        <f t="shared" si="2"/>
        <v>0.75</v>
      </c>
      <c r="I15" s="15"/>
      <c r="J15" s="15" t="s">
        <v>2043</v>
      </c>
      <c r="K15" s="69" t="s">
        <v>645</v>
      </c>
      <c r="L15" s="69"/>
      <c r="M15" s="69"/>
      <c r="N15" s="41" t="s">
        <v>645</v>
      </c>
      <c r="O15" s="41" t="s">
        <v>568</v>
      </c>
      <c r="P15" s="41"/>
      <c r="Q15" s="69" t="s">
        <v>645</v>
      </c>
      <c r="R15" s="69"/>
      <c r="S15" s="69"/>
      <c r="T15" s="42" t="s">
        <v>645</v>
      </c>
      <c r="U15" s="42"/>
      <c r="V15" s="42" t="s">
        <v>344</v>
      </c>
      <c r="W15" s="70" t="s">
        <v>569</v>
      </c>
      <c r="X15" s="70"/>
      <c r="Y15" s="70" t="s">
        <v>446</v>
      </c>
      <c r="Z15" s="42" t="s">
        <v>645</v>
      </c>
      <c r="AA15" s="42"/>
      <c r="AB15" s="42" t="s">
        <v>1097</v>
      </c>
      <c r="AC15" s="69" t="s">
        <v>645</v>
      </c>
      <c r="AD15" s="69"/>
      <c r="AE15" s="69"/>
      <c r="AF15" s="41" t="s">
        <v>645</v>
      </c>
      <c r="AG15" s="41"/>
      <c r="AH15" s="41"/>
      <c r="AI15" s="69" t="s">
        <v>645</v>
      </c>
      <c r="AJ15" s="69" t="s">
        <v>1465</v>
      </c>
      <c r="AK15" s="69"/>
      <c r="AL15" s="41" t="s">
        <v>645</v>
      </c>
      <c r="AM15" s="41"/>
      <c r="AN15" s="41"/>
      <c r="AO15" s="69" t="s">
        <v>645</v>
      </c>
      <c r="AP15" s="69" t="s">
        <v>936</v>
      </c>
      <c r="AQ15" s="69"/>
      <c r="AR15" s="82" t="s">
        <v>569</v>
      </c>
      <c r="AS15" s="82"/>
      <c r="AT15" s="82" t="s">
        <v>1004</v>
      </c>
      <c r="AU15" s="69" t="s">
        <v>645</v>
      </c>
      <c r="AV15" s="69" t="s">
        <v>1761</v>
      </c>
      <c r="AW15" s="69"/>
      <c r="AX15" s="41" t="s">
        <v>569</v>
      </c>
      <c r="AY15" s="41" t="s">
        <v>421</v>
      </c>
      <c r="AZ15" s="41"/>
      <c r="BA15" s="69" t="s">
        <v>645</v>
      </c>
      <c r="BB15" s="69"/>
      <c r="BC15" s="69"/>
      <c r="BD15" s="41" t="s">
        <v>645</v>
      </c>
      <c r="BE15" s="41"/>
      <c r="BF15" s="41"/>
      <c r="BG15" s="69" t="s">
        <v>569</v>
      </c>
      <c r="BH15" s="69"/>
      <c r="BI15" s="69" t="s">
        <v>1939</v>
      </c>
      <c r="BJ15" s="41" t="s">
        <v>569</v>
      </c>
      <c r="BK15" s="41"/>
      <c r="BL15" s="41" t="s">
        <v>1595</v>
      </c>
      <c r="BM15" s="69" t="s">
        <v>645</v>
      </c>
      <c r="BN15" s="69"/>
      <c r="BO15" s="69"/>
      <c r="BP15" s="41" t="s">
        <v>645</v>
      </c>
      <c r="BQ15" s="41"/>
      <c r="BR15" s="41"/>
    </row>
    <row r="16" spans="1:70" ht="191.25" outlineLevel="1">
      <c r="A16" s="15" t="s">
        <v>1377</v>
      </c>
      <c r="B16" s="10" t="s">
        <v>649</v>
      </c>
      <c r="C16" s="15" t="s">
        <v>567</v>
      </c>
      <c r="D16" s="10" t="s">
        <v>650</v>
      </c>
      <c r="E16" s="10" t="s">
        <v>651</v>
      </c>
      <c r="F16" s="15">
        <f t="shared" si="0"/>
        <v>11</v>
      </c>
      <c r="G16" s="15">
        <f t="shared" si="1"/>
        <v>9</v>
      </c>
      <c r="H16" s="87">
        <f t="shared" si="2"/>
        <v>0.55</v>
      </c>
      <c r="I16" s="15" t="s">
        <v>416</v>
      </c>
      <c r="J16" s="15" t="s">
        <v>2043</v>
      </c>
      <c r="K16" s="69" t="s">
        <v>569</v>
      </c>
      <c r="L16" s="69"/>
      <c r="M16" s="69"/>
      <c r="N16" s="41" t="s">
        <v>645</v>
      </c>
      <c r="O16" s="41" t="s">
        <v>568</v>
      </c>
      <c r="P16" s="41" t="s">
        <v>570</v>
      </c>
      <c r="Q16" s="69" t="s">
        <v>645</v>
      </c>
      <c r="R16" s="69" t="s">
        <v>830</v>
      </c>
      <c r="S16" s="69"/>
      <c r="T16" s="42" t="s">
        <v>645</v>
      </c>
      <c r="U16" s="42"/>
      <c r="V16" s="42" t="s">
        <v>344</v>
      </c>
      <c r="W16" s="70" t="s">
        <v>569</v>
      </c>
      <c r="X16" s="70"/>
      <c r="Y16" s="70" t="s">
        <v>446</v>
      </c>
      <c r="Z16" s="42" t="s">
        <v>569</v>
      </c>
      <c r="AA16" s="42"/>
      <c r="AB16" s="42" t="s">
        <v>1098</v>
      </c>
      <c r="AC16" s="69" t="s">
        <v>569</v>
      </c>
      <c r="AD16" s="69"/>
      <c r="AE16" s="69"/>
      <c r="AF16" s="41" t="s">
        <v>569</v>
      </c>
      <c r="AG16" s="41"/>
      <c r="AH16" s="41"/>
      <c r="AI16" s="69" t="s">
        <v>569</v>
      </c>
      <c r="AJ16" s="69"/>
      <c r="AK16" s="69"/>
      <c r="AL16" s="41" t="s">
        <v>645</v>
      </c>
      <c r="AM16" s="41" t="s">
        <v>913</v>
      </c>
      <c r="AN16" s="41"/>
      <c r="AO16" s="69" t="s">
        <v>645</v>
      </c>
      <c r="AP16" s="69" t="s">
        <v>936</v>
      </c>
      <c r="AQ16" s="69" t="s">
        <v>938</v>
      </c>
      <c r="AR16" s="82" t="s">
        <v>569</v>
      </c>
      <c r="AS16" s="82"/>
      <c r="AT16" s="82" t="s">
        <v>1005</v>
      </c>
      <c r="AU16" s="69" t="s">
        <v>645</v>
      </c>
      <c r="AV16" s="69" t="s">
        <v>1762</v>
      </c>
      <c r="AW16" s="69"/>
      <c r="AX16" s="41" t="s">
        <v>645</v>
      </c>
      <c r="AY16" s="41" t="s">
        <v>422</v>
      </c>
      <c r="AZ16" s="41"/>
      <c r="BA16" s="69" t="s">
        <v>645</v>
      </c>
      <c r="BB16" s="69" t="s">
        <v>2018</v>
      </c>
      <c r="BC16" s="69"/>
      <c r="BD16" s="41" t="s">
        <v>645</v>
      </c>
      <c r="BE16" s="41"/>
      <c r="BF16" s="41"/>
      <c r="BG16" s="69" t="s">
        <v>569</v>
      </c>
      <c r="BH16" s="69"/>
      <c r="BI16" s="69" t="s">
        <v>1939</v>
      </c>
      <c r="BJ16" s="41" t="s">
        <v>645</v>
      </c>
      <c r="BK16" s="41" t="s">
        <v>1596</v>
      </c>
      <c r="BL16" s="41" t="s">
        <v>1597</v>
      </c>
      <c r="BM16" s="69" t="s">
        <v>569</v>
      </c>
      <c r="BN16" s="69"/>
      <c r="BO16" s="69"/>
      <c r="BP16" s="41" t="s">
        <v>645</v>
      </c>
      <c r="BQ16" s="86" t="s">
        <v>1833</v>
      </c>
      <c r="BR16" s="41"/>
    </row>
    <row r="17" spans="1:70" ht="192.75" customHeight="1" outlineLevel="1">
      <c r="A17" s="15" t="s">
        <v>1378</v>
      </c>
      <c r="B17" s="10" t="s">
        <v>655</v>
      </c>
      <c r="C17" s="10" t="s">
        <v>653</v>
      </c>
      <c r="D17" s="10" t="s">
        <v>654</v>
      </c>
      <c r="E17" s="10" t="s">
        <v>714</v>
      </c>
      <c r="F17" s="15">
        <f t="shared" si="0"/>
        <v>8</v>
      </c>
      <c r="G17" s="15">
        <f t="shared" si="1"/>
        <v>12</v>
      </c>
      <c r="H17" s="87">
        <f t="shared" si="2"/>
        <v>0.4</v>
      </c>
      <c r="I17" s="15" t="s">
        <v>98</v>
      </c>
      <c r="J17" s="15" t="s">
        <v>2045</v>
      </c>
      <c r="K17" s="69" t="s">
        <v>569</v>
      </c>
      <c r="L17" s="69"/>
      <c r="M17" s="69"/>
      <c r="N17" s="41" t="s">
        <v>569</v>
      </c>
      <c r="O17" s="41"/>
      <c r="P17" s="41"/>
      <c r="Q17" s="70" t="s">
        <v>569</v>
      </c>
      <c r="R17" s="70"/>
      <c r="S17" s="70"/>
      <c r="T17" s="42" t="s">
        <v>569</v>
      </c>
      <c r="U17" s="42"/>
      <c r="V17" s="42"/>
      <c r="W17" s="70" t="s">
        <v>569</v>
      </c>
      <c r="X17" s="70"/>
      <c r="Y17" s="70"/>
      <c r="Z17" s="42" t="s">
        <v>645</v>
      </c>
      <c r="AA17" s="42" t="s">
        <v>1099</v>
      </c>
      <c r="AB17" s="42" t="s">
        <v>228</v>
      </c>
      <c r="AC17" s="69" t="s">
        <v>569</v>
      </c>
      <c r="AD17" s="69"/>
      <c r="AE17" s="69"/>
      <c r="AF17" s="41" t="s">
        <v>569</v>
      </c>
      <c r="AG17" s="41"/>
      <c r="AH17" s="41"/>
      <c r="AI17" s="69" t="s">
        <v>645</v>
      </c>
      <c r="AJ17" s="69" t="s">
        <v>1463</v>
      </c>
      <c r="AK17" s="69"/>
      <c r="AL17" s="41" t="s">
        <v>569</v>
      </c>
      <c r="AM17" s="41"/>
      <c r="AN17" s="41"/>
      <c r="AO17" s="69" t="s">
        <v>569</v>
      </c>
      <c r="AP17" s="69"/>
      <c r="AQ17" s="69" t="s">
        <v>939</v>
      </c>
      <c r="AR17" s="82" t="s">
        <v>645</v>
      </c>
      <c r="AS17" s="82"/>
      <c r="AT17" s="82" t="s">
        <v>1006</v>
      </c>
      <c r="AU17" s="69" t="s">
        <v>645</v>
      </c>
      <c r="AV17" s="69" t="s">
        <v>1763</v>
      </c>
      <c r="AW17" s="69"/>
      <c r="AX17" s="41" t="s">
        <v>645</v>
      </c>
      <c r="AY17" s="41" t="s">
        <v>423</v>
      </c>
      <c r="AZ17" s="41"/>
      <c r="BA17" s="69" t="s">
        <v>645</v>
      </c>
      <c r="BB17" s="69"/>
      <c r="BC17" s="69"/>
      <c r="BD17" s="41" t="s">
        <v>645</v>
      </c>
      <c r="BE17" s="41" t="s">
        <v>1998</v>
      </c>
      <c r="BF17" s="41"/>
      <c r="BG17" s="69" t="s">
        <v>569</v>
      </c>
      <c r="BH17" s="69"/>
      <c r="BI17" s="69"/>
      <c r="BJ17" s="41" t="s">
        <v>569</v>
      </c>
      <c r="BK17" s="41"/>
      <c r="BL17" s="41" t="s">
        <v>1598</v>
      </c>
      <c r="BM17" s="69" t="s">
        <v>569</v>
      </c>
      <c r="BN17" s="69"/>
      <c r="BO17" s="69"/>
      <c r="BP17" s="41" t="s">
        <v>645</v>
      </c>
      <c r="BQ17" s="41" t="s">
        <v>1834</v>
      </c>
      <c r="BR17" s="41"/>
    </row>
    <row r="18" spans="1:70" ht="25.5">
      <c r="A18" s="18" t="s">
        <v>1420</v>
      </c>
      <c r="B18" s="10"/>
      <c r="C18" s="10"/>
      <c r="D18" s="10"/>
      <c r="E18" s="19"/>
      <c r="F18" s="19"/>
      <c r="G18" s="19"/>
      <c r="H18" s="87"/>
      <c r="I18" s="19"/>
      <c r="J18" s="19"/>
      <c r="K18" s="67"/>
      <c r="L18" s="69"/>
      <c r="M18" s="69"/>
      <c r="N18" s="39"/>
      <c r="O18" s="41"/>
      <c r="P18" s="41"/>
      <c r="Q18" s="71"/>
      <c r="R18" s="70"/>
      <c r="S18" s="70"/>
      <c r="T18" s="39"/>
      <c r="U18" s="41"/>
      <c r="V18" s="41"/>
      <c r="W18" s="71"/>
      <c r="X18" s="70"/>
      <c r="Y18" s="70"/>
      <c r="Z18" s="57"/>
      <c r="AA18" s="42"/>
      <c r="AB18" s="42"/>
      <c r="AC18" s="67"/>
      <c r="AD18" s="69"/>
      <c r="AE18" s="69"/>
      <c r="AF18" s="39"/>
      <c r="AG18" s="41"/>
      <c r="AH18" s="41"/>
      <c r="AI18" s="67"/>
      <c r="AJ18" s="69"/>
      <c r="AK18" s="69"/>
      <c r="AL18" s="39"/>
      <c r="AM18" s="41"/>
      <c r="AN18" s="41"/>
      <c r="AO18" s="67"/>
      <c r="AP18" s="69"/>
      <c r="AQ18" s="69"/>
      <c r="AR18" s="39"/>
      <c r="AS18" s="82"/>
      <c r="AT18" s="82"/>
      <c r="AU18" s="67"/>
      <c r="AV18" s="69"/>
      <c r="AW18" s="69"/>
      <c r="AX18" s="39"/>
      <c r="AY18" s="41"/>
      <c r="AZ18" s="41"/>
      <c r="BA18" s="67"/>
      <c r="BB18" s="69"/>
      <c r="BC18" s="69"/>
      <c r="BD18" s="41"/>
      <c r="BE18" s="41"/>
      <c r="BF18" s="41"/>
      <c r="BG18" s="67"/>
      <c r="BH18" s="69"/>
      <c r="BI18" s="69"/>
      <c r="BJ18" s="39"/>
      <c r="BK18" s="41"/>
      <c r="BL18" s="41"/>
      <c r="BM18" s="142"/>
      <c r="BN18" s="142"/>
      <c r="BO18" s="142"/>
      <c r="BP18" s="39"/>
      <c r="BQ18" s="41"/>
      <c r="BR18" s="41"/>
    </row>
    <row r="19" spans="1:70" ht="89.25">
      <c r="A19" s="17" t="s">
        <v>715</v>
      </c>
      <c r="B19" s="15" t="s">
        <v>716</v>
      </c>
      <c r="C19" s="15" t="s">
        <v>1361</v>
      </c>
      <c r="D19" s="10"/>
      <c r="E19" s="10"/>
      <c r="F19" s="10"/>
      <c r="G19" s="10"/>
      <c r="H19" s="10"/>
      <c r="I19" s="10"/>
      <c r="J19" s="10"/>
      <c r="K19" s="67"/>
      <c r="L19" s="69"/>
      <c r="M19" s="69"/>
      <c r="N19" s="39"/>
      <c r="O19" s="41"/>
      <c r="P19" s="41"/>
      <c r="Q19" s="71"/>
      <c r="R19" s="70"/>
      <c r="S19" s="70"/>
      <c r="T19" s="39"/>
      <c r="U19" s="41"/>
      <c r="V19" s="41"/>
      <c r="W19" s="71"/>
      <c r="X19" s="70"/>
      <c r="Y19" s="69" t="s">
        <v>1278</v>
      </c>
      <c r="Z19" s="57"/>
      <c r="AA19" s="42"/>
      <c r="AB19" s="42"/>
      <c r="AC19" s="67"/>
      <c r="AD19" s="69"/>
      <c r="AE19" s="69"/>
      <c r="AF19" s="39"/>
      <c r="AG19" s="41"/>
      <c r="AH19" s="41"/>
      <c r="AI19" s="69" t="s">
        <v>569</v>
      </c>
      <c r="AJ19" s="80"/>
      <c r="AK19" s="69"/>
      <c r="AL19" s="39"/>
      <c r="AM19" s="41"/>
      <c r="AN19" s="41"/>
      <c r="AO19" s="67"/>
      <c r="AP19" s="69"/>
      <c r="AQ19" s="69"/>
      <c r="AR19" s="39"/>
      <c r="AS19" s="82"/>
      <c r="AT19" s="82"/>
      <c r="AU19" s="67"/>
      <c r="AV19" s="69"/>
      <c r="AW19" s="69"/>
      <c r="AX19" s="39"/>
      <c r="AY19" s="41"/>
      <c r="AZ19" s="41"/>
      <c r="BA19" s="67"/>
      <c r="BB19" s="69"/>
      <c r="BC19" s="69"/>
      <c r="BD19" s="41"/>
      <c r="BE19" s="41"/>
      <c r="BF19" s="41"/>
      <c r="BG19" s="67"/>
      <c r="BH19" s="69"/>
      <c r="BI19" s="69"/>
      <c r="BJ19" s="39"/>
      <c r="BK19" s="41"/>
      <c r="BL19" s="41"/>
      <c r="BM19" s="68"/>
      <c r="BN19" s="68"/>
      <c r="BO19" s="68"/>
      <c r="BP19" s="39"/>
      <c r="BQ19" s="41"/>
      <c r="BR19" s="41"/>
    </row>
    <row r="20" spans="1:70" ht="382.5" outlineLevel="1">
      <c r="A20" s="15" t="s">
        <v>1379</v>
      </c>
      <c r="B20" s="15" t="s">
        <v>1358</v>
      </c>
      <c r="C20" s="27"/>
      <c r="D20" s="15" t="s">
        <v>1359</v>
      </c>
      <c r="E20" s="15" t="s">
        <v>1360</v>
      </c>
      <c r="F20" s="15">
        <f aca="true" t="shared" si="3" ref="F20:F27">COUNTIF(K20:EI20,"Yes")</f>
        <v>13</v>
      </c>
      <c r="G20" s="15">
        <f aca="true" t="shared" si="4" ref="G20:G27">COUNTIF(K20:EI20,"No")</f>
        <v>7</v>
      </c>
      <c r="H20" s="87">
        <f aca="true" t="shared" si="5" ref="H20:H27">F20/(F20+G20)</f>
        <v>0.65</v>
      </c>
      <c r="I20" s="15" t="s">
        <v>99</v>
      </c>
      <c r="J20" s="15" t="s">
        <v>100</v>
      </c>
      <c r="K20" s="69" t="s">
        <v>645</v>
      </c>
      <c r="L20" s="69" t="s">
        <v>591</v>
      </c>
      <c r="M20" s="69" t="s">
        <v>592</v>
      </c>
      <c r="N20" s="41" t="s">
        <v>645</v>
      </c>
      <c r="O20" s="41" t="s">
        <v>568</v>
      </c>
      <c r="P20" s="41" t="s">
        <v>571</v>
      </c>
      <c r="Q20" s="70" t="s">
        <v>645</v>
      </c>
      <c r="R20" s="70" t="s">
        <v>832</v>
      </c>
      <c r="S20" s="70"/>
      <c r="T20" s="42" t="s">
        <v>569</v>
      </c>
      <c r="U20" s="42"/>
      <c r="V20" s="42"/>
      <c r="W20" s="70" t="s">
        <v>645</v>
      </c>
      <c r="X20" s="70"/>
      <c r="Y20" s="70" t="s">
        <v>1279</v>
      </c>
      <c r="Z20" s="42" t="s">
        <v>645</v>
      </c>
      <c r="AA20" s="42" t="s">
        <v>1100</v>
      </c>
      <c r="AB20" s="42" t="s">
        <v>1101</v>
      </c>
      <c r="AC20" s="69" t="s">
        <v>645</v>
      </c>
      <c r="AD20" s="69"/>
      <c r="AE20" s="69" t="s">
        <v>261</v>
      </c>
      <c r="AF20" s="41" t="s">
        <v>645</v>
      </c>
      <c r="AG20" s="41"/>
      <c r="AH20" s="41"/>
      <c r="AI20" s="69" t="s">
        <v>569</v>
      </c>
      <c r="AJ20" s="75"/>
      <c r="AK20" s="69"/>
      <c r="AL20" s="41" t="s">
        <v>569</v>
      </c>
      <c r="AM20" s="41"/>
      <c r="AN20" s="41"/>
      <c r="AO20" s="69" t="s">
        <v>645</v>
      </c>
      <c r="AP20" s="69" t="s">
        <v>940</v>
      </c>
      <c r="AQ20" s="69"/>
      <c r="AR20" s="82" t="s">
        <v>645</v>
      </c>
      <c r="AS20" s="82" t="s">
        <v>1007</v>
      </c>
      <c r="AT20" s="82"/>
      <c r="AU20" s="69" t="s">
        <v>645</v>
      </c>
      <c r="AV20" s="69" t="s">
        <v>1764</v>
      </c>
      <c r="AW20" s="69"/>
      <c r="AX20" s="41" t="s">
        <v>645</v>
      </c>
      <c r="AY20" s="41" t="s">
        <v>424</v>
      </c>
      <c r="AZ20" s="41"/>
      <c r="BA20" s="69" t="s">
        <v>645</v>
      </c>
      <c r="BB20" s="69" t="s">
        <v>2018</v>
      </c>
      <c r="BC20" s="69"/>
      <c r="BD20" s="41" t="s">
        <v>645</v>
      </c>
      <c r="BE20" s="41" t="s">
        <v>1998</v>
      </c>
      <c r="BF20" s="41"/>
      <c r="BG20" s="69" t="s">
        <v>569</v>
      </c>
      <c r="BH20" s="69"/>
      <c r="BI20" s="69"/>
      <c r="BJ20" s="41" t="s">
        <v>569</v>
      </c>
      <c r="BK20" s="41"/>
      <c r="BL20" s="41"/>
      <c r="BM20" s="69" t="s">
        <v>569</v>
      </c>
      <c r="BN20" s="69"/>
      <c r="BO20" s="69"/>
      <c r="BP20" s="41" t="s">
        <v>569</v>
      </c>
      <c r="BQ20" s="41"/>
      <c r="BR20" s="41" t="s">
        <v>1835</v>
      </c>
    </row>
    <row r="21" spans="1:70" ht="288" customHeight="1" outlineLevel="1">
      <c r="A21" s="15" t="s">
        <v>717</v>
      </c>
      <c r="B21" s="15" t="s">
        <v>1335</v>
      </c>
      <c r="C21" s="10"/>
      <c r="D21" s="15" t="s">
        <v>1424</v>
      </c>
      <c r="E21" s="15" t="s">
        <v>1336</v>
      </c>
      <c r="F21" s="15">
        <f t="shared" si="3"/>
        <v>19</v>
      </c>
      <c r="G21" s="15">
        <f t="shared" si="4"/>
        <v>1</v>
      </c>
      <c r="H21" s="87">
        <f t="shared" si="5"/>
        <v>0.95</v>
      </c>
      <c r="I21" s="15" t="s">
        <v>116</v>
      </c>
      <c r="J21" s="15"/>
      <c r="K21" s="69" t="s">
        <v>645</v>
      </c>
      <c r="L21" s="69" t="s">
        <v>593</v>
      </c>
      <c r="M21" s="69"/>
      <c r="N21" s="41" t="s">
        <v>645</v>
      </c>
      <c r="O21" s="41" t="s">
        <v>572</v>
      </c>
      <c r="P21" s="41"/>
      <c r="Q21" s="70" t="s">
        <v>645</v>
      </c>
      <c r="R21" s="70" t="s">
        <v>833</v>
      </c>
      <c r="S21" s="70"/>
      <c r="T21" s="42" t="s">
        <v>645</v>
      </c>
      <c r="U21" s="42" t="s">
        <v>602</v>
      </c>
      <c r="V21" s="42"/>
      <c r="W21" s="70" t="s">
        <v>645</v>
      </c>
      <c r="X21" s="70"/>
      <c r="Y21" s="70"/>
      <c r="Z21" s="42" t="s">
        <v>645</v>
      </c>
      <c r="AA21" s="42" t="s">
        <v>1103</v>
      </c>
      <c r="AB21" s="42" t="s">
        <v>1102</v>
      </c>
      <c r="AC21" s="69" t="s">
        <v>645</v>
      </c>
      <c r="AD21" s="69" t="s">
        <v>262</v>
      </c>
      <c r="AE21" s="69"/>
      <c r="AF21" s="41" t="s">
        <v>645</v>
      </c>
      <c r="AG21" s="41" t="s">
        <v>287</v>
      </c>
      <c r="AH21" s="41"/>
      <c r="AI21" s="69" t="s">
        <v>569</v>
      </c>
      <c r="AJ21" s="75"/>
      <c r="AK21" s="69"/>
      <c r="AL21" s="41" t="s">
        <v>645</v>
      </c>
      <c r="AM21" s="41" t="s">
        <v>914</v>
      </c>
      <c r="AN21" s="41"/>
      <c r="AO21" s="69" t="s">
        <v>645</v>
      </c>
      <c r="AP21" s="69" t="s">
        <v>941</v>
      </c>
      <c r="AQ21" s="69"/>
      <c r="AR21" s="82" t="s">
        <v>645</v>
      </c>
      <c r="AS21" s="82" t="s">
        <v>1008</v>
      </c>
      <c r="AT21" s="82"/>
      <c r="AU21" s="69" t="s">
        <v>645</v>
      </c>
      <c r="AV21" s="69" t="s">
        <v>1765</v>
      </c>
      <c r="AW21" s="69"/>
      <c r="AX21" s="41" t="s">
        <v>645</v>
      </c>
      <c r="AY21" s="41" t="s">
        <v>425</v>
      </c>
      <c r="AZ21" s="41"/>
      <c r="BA21" s="69" t="s">
        <v>645</v>
      </c>
      <c r="BB21" s="69" t="s">
        <v>2018</v>
      </c>
      <c r="BC21" s="69"/>
      <c r="BD21" s="41" t="s">
        <v>645</v>
      </c>
      <c r="BE21" s="41" t="s">
        <v>1998</v>
      </c>
      <c r="BF21" s="41"/>
      <c r="BG21" s="69" t="s">
        <v>645</v>
      </c>
      <c r="BH21" s="69" t="s">
        <v>1940</v>
      </c>
      <c r="BI21" s="69"/>
      <c r="BJ21" s="41" t="s">
        <v>645</v>
      </c>
      <c r="BK21" s="41" t="s">
        <v>1599</v>
      </c>
      <c r="BL21" s="41" t="s">
        <v>1600</v>
      </c>
      <c r="BM21" s="69" t="s">
        <v>645</v>
      </c>
      <c r="BN21" s="69" t="s">
        <v>1295</v>
      </c>
      <c r="BO21" s="69"/>
      <c r="BP21" s="41" t="s">
        <v>645</v>
      </c>
      <c r="BQ21" s="41" t="s">
        <v>1836</v>
      </c>
      <c r="BR21" s="41" t="s">
        <v>1837</v>
      </c>
    </row>
    <row r="22" spans="1:70" ht="153" outlineLevel="1">
      <c r="A22" s="15" t="s">
        <v>741</v>
      </c>
      <c r="B22" s="15" t="s">
        <v>750</v>
      </c>
      <c r="C22" s="10"/>
      <c r="D22" s="20" t="s">
        <v>740</v>
      </c>
      <c r="E22" s="15" t="s">
        <v>1337</v>
      </c>
      <c r="F22" s="15">
        <f t="shared" si="3"/>
        <v>15</v>
      </c>
      <c r="G22" s="15">
        <f t="shared" si="4"/>
        <v>5</v>
      </c>
      <c r="H22" s="87">
        <f t="shared" si="5"/>
        <v>0.75</v>
      </c>
      <c r="I22" s="15"/>
      <c r="J22" s="15" t="s">
        <v>117</v>
      </c>
      <c r="K22" s="69" t="s">
        <v>645</v>
      </c>
      <c r="L22" s="69"/>
      <c r="M22" s="69"/>
      <c r="N22" s="41" t="s">
        <v>645</v>
      </c>
      <c r="O22" s="41" t="s">
        <v>568</v>
      </c>
      <c r="P22" s="41"/>
      <c r="Q22" s="70" t="s">
        <v>569</v>
      </c>
      <c r="R22" s="70"/>
      <c r="S22" s="70"/>
      <c r="T22" s="42" t="s">
        <v>569</v>
      </c>
      <c r="U22" s="42"/>
      <c r="V22" s="42"/>
      <c r="W22" s="70" t="s">
        <v>645</v>
      </c>
      <c r="X22" s="70"/>
      <c r="Y22" s="70"/>
      <c r="Z22" s="42" t="s">
        <v>645</v>
      </c>
      <c r="AA22" s="42"/>
      <c r="AB22" s="42"/>
      <c r="AC22" s="69" t="s">
        <v>645</v>
      </c>
      <c r="AD22" s="69"/>
      <c r="AE22" s="69"/>
      <c r="AF22" s="41" t="s">
        <v>645</v>
      </c>
      <c r="AG22" s="41"/>
      <c r="AH22" s="41"/>
      <c r="AI22" s="69" t="s">
        <v>569</v>
      </c>
      <c r="AJ22" s="75"/>
      <c r="AK22" s="69"/>
      <c r="AL22" s="41" t="s">
        <v>569</v>
      </c>
      <c r="AM22" s="41"/>
      <c r="AN22" s="41"/>
      <c r="AO22" s="69" t="s">
        <v>645</v>
      </c>
      <c r="AP22" s="69" t="s">
        <v>936</v>
      </c>
      <c r="AQ22" s="69" t="s">
        <v>942</v>
      </c>
      <c r="AR22" s="82" t="s">
        <v>645</v>
      </c>
      <c r="AS22" s="82"/>
      <c r="AT22" s="82"/>
      <c r="AU22" s="69" t="s">
        <v>645</v>
      </c>
      <c r="AV22" s="69" t="s">
        <v>1766</v>
      </c>
      <c r="AW22" s="69"/>
      <c r="AX22" s="41" t="s">
        <v>645</v>
      </c>
      <c r="AY22" s="41"/>
      <c r="AZ22" s="41"/>
      <c r="BA22" s="69" t="s">
        <v>645</v>
      </c>
      <c r="BB22" s="69"/>
      <c r="BC22" s="69"/>
      <c r="BD22" s="41" t="s">
        <v>645</v>
      </c>
      <c r="BE22" s="41"/>
      <c r="BF22" s="41"/>
      <c r="BG22" s="69" t="s">
        <v>569</v>
      </c>
      <c r="BH22" s="69"/>
      <c r="BI22" s="69"/>
      <c r="BJ22" s="41" t="s">
        <v>645</v>
      </c>
      <c r="BK22" s="41"/>
      <c r="BL22" s="41"/>
      <c r="BM22" s="69" t="s">
        <v>645</v>
      </c>
      <c r="BN22" s="69" t="s">
        <v>1296</v>
      </c>
      <c r="BO22" s="69"/>
      <c r="BP22" s="41" t="s">
        <v>645</v>
      </c>
      <c r="BQ22" s="41" t="s">
        <v>1838</v>
      </c>
      <c r="BR22" s="41" t="s">
        <v>1839</v>
      </c>
    </row>
    <row r="23" spans="1:70" ht="229.5" outlineLevel="1">
      <c r="A23" s="15" t="s">
        <v>1339</v>
      </c>
      <c r="B23" s="15" t="s">
        <v>1340</v>
      </c>
      <c r="C23" s="10"/>
      <c r="D23" s="15" t="s">
        <v>1341</v>
      </c>
      <c r="E23" s="15" t="s">
        <v>737</v>
      </c>
      <c r="F23" s="15">
        <f t="shared" si="3"/>
        <v>13</v>
      </c>
      <c r="G23" s="15">
        <f t="shared" si="4"/>
        <v>7</v>
      </c>
      <c r="H23" s="87">
        <f t="shared" si="5"/>
        <v>0.65</v>
      </c>
      <c r="I23" s="15" t="s">
        <v>119</v>
      </c>
      <c r="J23" s="15" t="s">
        <v>118</v>
      </c>
      <c r="K23" s="69" t="s">
        <v>645</v>
      </c>
      <c r="L23" s="69" t="s">
        <v>594</v>
      </c>
      <c r="M23" s="69"/>
      <c r="N23" s="41" t="s">
        <v>645</v>
      </c>
      <c r="O23" s="41" t="s">
        <v>568</v>
      </c>
      <c r="P23" s="41"/>
      <c r="Q23" s="70" t="s">
        <v>569</v>
      </c>
      <c r="R23" s="70"/>
      <c r="S23" s="70"/>
      <c r="T23" s="42" t="s">
        <v>645</v>
      </c>
      <c r="U23" s="42" t="s">
        <v>345</v>
      </c>
      <c r="V23" s="42"/>
      <c r="W23" s="70" t="s">
        <v>645</v>
      </c>
      <c r="X23" s="70"/>
      <c r="Y23" s="70" t="s">
        <v>447</v>
      </c>
      <c r="Z23" s="42" t="s">
        <v>569</v>
      </c>
      <c r="AA23" s="42"/>
      <c r="AB23" s="42" t="s">
        <v>1104</v>
      </c>
      <c r="AC23" s="69" t="s">
        <v>645</v>
      </c>
      <c r="AD23" s="69" t="s">
        <v>263</v>
      </c>
      <c r="AE23" s="69"/>
      <c r="AF23" s="41" t="s">
        <v>645</v>
      </c>
      <c r="AG23" s="41"/>
      <c r="AH23" s="41"/>
      <c r="AI23" s="69" t="s">
        <v>569</v>
      </c>
      <c r="AJ23" s="69"/>
      <c r="AK23" s="69"/>
      <c r="AL23" s="41" t="s">
        <v>569</v>
      </c>
      <c r="AM23" s="41"/>
      <c r="AN23" s="41"/>
      <c r="AO23" s="69" t="s">
        <v>645</v>
      </c>
      <c r="AP23" s="69" t="s">
        <v>936</v>
      </c>
      <c r="AQ23" s="69"/>
      <c r="AR23" s="82" t="s">
        <v>645</v>
      </c>
      <c r="AS23" s="82" t="s">
        <v>1007</v>
      </c>
      <c r="AT23" s="82"/>
      <c r="AU23" s="69" t="s">
        <v>645</v>
      </c>
      <c r="AV23" s="69" t="s">
        <v>1767</v>
      </c>
      <c r="AW23" s="69"/>
      <c r="AX23" s="41" t="s">
        <v>645</v>
      </c>
      <c r="AY23" s="41" t="s">
        <v>426</v>
      </c>
      <c r="AZ23" s="41"/>
      <c r="BA23" s="69" t="s">
        <v>645</v>
      </c>
      <c r="BB23" s="69" t="s">
        <v>2018</v>
      </c>
      <c r="BC23" s="69"/>
      <c r="BD23" s="41" t="s">
        <v>645</v>
      </c>
      <c r="BE23" s="41" t="s">
        <v>1998</v>
      </c>
      <c r="BF23" s="41"/>
      <c r="BG23" s="69" t="s">
        <v>569</v>
      </c>
      <c r="BH23" s="69"/>
      <c r="BI23" s="69"/>
      <c r="BJ23" s="41" t="s">
        <v>645</v>
      </c>
      <c r="BK23" s="41" t="s">
        <v>1601</v>
      </c>
      <c r="BL23" s="41" t="s">
        <v>1602</v>
      </c>
      <c r="BM23" s="69" t="s">
        <v>569</v>
      </c>
      <c r="BN23" s="69"/>
      <c r="BO23" s="69"/>
      <c r="BP23" s="41" t="s">
        <v>569</v>
      </c>
      <c r="BQ23" s="41"/>
      <c r="BR23" s="41"/>
    </row>
    <row r="24" spans="1:70" ht="293.25" outlineLevel="1">
      <c r="A24" s="15" t="s">
        <v>1342</v>
      </c>
      <c r="B24" s="15" t="s">
        <v>1343</v>
      </c>
      <c r="C24" s="10"/>
      <c r="D24" s="15" t="s">
        <v>1344</v>
      </c>
      <c r="E24" s="15" t="s">
        <v>1345</v>
      </c>
      <c r="F24" s="15">
        <f t="shared" si="3"/>
        <v>11</v>
      </c>
      <c r="G24" s="15">
        <f t="shared" si="4"/>
        <v>9</v>
      </c>
      <c r="H24" s="87">
        <f t="shared" si="5"/>
        <v>0.55</v>
      </c>
      <c r="I24" s="15"/>
      <c r="J24" s="15" t="s">
        <v>120</v>
      </c>
      <c r="K24" s="69" t="s">
        <v>569</v>
      </c>
      <c r="L24" s="69"/>
      <c r="M24" s="69" t="s">
        <v>595</v>
      </c>
      <c r="N24" s="41" t="s">
        <v>569</v>
      </c>
      <c r="O24" s="41"/>
      <c r="P24" s="41"/>
      <c r="Q24" s="70" t="s">
        <v>569</v>
      </c>
      <c r="R24" s="70"/>
      <c r="S24" s="70"/>
      <c r="T24" s="42" t="s">
        <v>645</v>
      </c>
      <c r="U24" s="42"/>
      <c r="V24" s="42"/>
      <c r="W24" s="70" t="s">
        <v>645</v>
      </c>
      <c r="X24" s="70"/>
      <c r="Y24" s="70" t="s">
        <v>448</v>
      </c>
      <c r="Z24" s="42" t="s">
        <v>569</v>
      </c>
      <c r="AA24" s="42"/>
      <c r="AB24" s="42"/>
      <c r="AC24" s="69" t="s">
        <v>645</v>
      </c>
      <c r="AD24" s="69"/>
      <c r="AE24" s="69"/>
      <c r="AF24" s="41" t="s">
        <v>569</v>
      </c>
      <c r="AG24" s="41"/>
      <c r="AH24" s="41"/>
      <c r="AI24" s="69" t="s">
        <v>569</v>
      </c>
      <c r="AJ24" s="69"/>
      <c r="AK24" s="69"/>
      <c r="AL24" s="41" t="s">
        <v>569</v>
      </c>
      <c r="AM24" s="41"/>
      <c r="AN24" s="41"/>
      <c r="AO24" s="69" t="s">
        <v>645</v>
      </c>
      <c r="AP24" s="69" t="s">
        <v>936</v>
      </c>
      <c r="AQ24" s="69"/>
      <c r="AR24" s="82" t="s">
        <v>645</v>
      </c>
      <c r="AS24" s="82"/>
      <c r="AT24" s="82" t="s">
        <v>1009</v>
      </c>
      <c r="AU24" s="69" t="s">
        <v>645</v>
      </c>
      <c r="AV24" s="69" t="s">
        <v>1768</v>
      </c>
      <c r="AW24" s="69"/>
      <c r="AX24" s="41" t="s">
        <v>645</v>
      </c>
      <c r="AY24" s="41"/>
      <c r="AZ24" s="41"/>
      <c r="BA24" s="69" t="s">
        <v>645</v>
      </c>
      <c r="BB24" s="69"/>
      <c r="BC24" s="69"/>
      <c r="BD24" s="41" t="s">
        <v>645</v>
      </c>
      <c r="BE24" s="41"/>
      <c r="BF24" s="41"/>
      <c r="BG24" s="69" t="s">
        <v>569</v>
      </c>
      <c r="BH24" s="69"/>
      <c r="BI24" s="69"/>
      <c r="BJ24" s="41" t="s">
        <v>645</v>
      </c>
      <c r="BK24" s="41"/>
      <c r="BL24" s="41" t="s">
        <v>1603</v>
      </c>
      <c r="BM24" s="69" t="s">
        <v>569</v>
      </c>
      <c r="BN24" s="69"/>
      <c r="BO24" s="69"/>
      <c r="BP24" s="41" t="s">
        <v>645</v>
      </c>
      <c r="BQ24" s="41"/>
      <c r="BR24" s="41" t="s">
        <v>1840</v>
      </c>
    </row>
    <row r="25" spans="1:70" ht="204" outlineLevel="1">
      <c r="A25" s="15" t="s">
        <v>1346</v>
      </c>
      <c r="B25" s="15" t="s">
        <v>1347</v>
      </c>
      <c r="C25" s="10"/>
      <c r="D25" s="15" t="s">
        <v>1348</v>
      </c>
      <c r="E25" s="15" t="s">
        <v>1349</v>
      </c>
      <c r="F25" s="15">
        <f t="shared" si="3"/>
        <v>8</v>
      </c>
      <c r="G25" s="15">
        <f t="shared" si="4"/>
        <v>11</v>
      </c>
      <c r="H25" s="87">
        <f t="shared" si="5"/>
        <v>0.42105263157894735</v>
      </c>
      <c r="I25" s="15"/>
      <c r="J25" s="15" t="s">
        <v>93</v>
      </c>
      <c r="K25" s="69" t="s">
        <v>645</v>
      </c>
      <c r="L25" s="69"/>
      <c r="M25" s="69"/>
      <c r="N25" s="41" t="s">
        <v>569</v>
      </c>
      <c r="O25" s="41"/>
      <c r="P25" s="41"/>
      <c r="Q25" s="70" t="s">
        <v>569</v>
      </c>
      <c r="R25" s="70"/>
      <c r="S25" s="70"/>
      <c r="T25" s="42" t="s">
        <v>569</v>
      </c>
      <c r="U25" s="42"/>
      <c r="V25" s="42"/>
      <c r="W25" s="70" t="s">
        <v>569</v>
      </c>
      <c r="X25" s="70"/>
      <c r="Y25" s="70" t="s">
        <v>449</v>
      </c>
      <c r="Z25" s="42" t="s">
        <v>1105</v>
      </c>
      <c r="AA25" s="42"/>
      <c r="AB25" s="42" t="s">
        <v>1106</v>
      </c>
      <c r="AC25" s="69" t="s">
        <v>645</v>
      </c>
      <c r="AD25" s="69"/>
      <c r="AE25" s="69"/>
      <c r="AF25" s="41" t="s">
        <v>645</v>
      </c>
      <c r="AG25" s="41"/>
      <c r="AH25" s="41"/>
      <c r="AI25" s="69" t="s">
        <v>569</v>
      </c>
      <c r="AJ25" s="69"/>
      <c r="AK25" s="69"/>
      <c r="AL25" s="41" t="s">
        <v>569</v>
      </c>
      <c r="AM25" s="41"/>
      <c r="AN25" s="41"/>
      <c r="AO25" s="69" t="s">
        <v>645</v>
      </c>
      <c r="AP25" s="69" t="s">
        <v>936</v>
      </c>
      <c r="AQ25" s="69"/>
      <c r="AR25" s="82" t="s">
        <v>569</v>
      </c>
      <c r="AS25" s="82"/>
      <c r="AT25" s="82" t="s">
        <v>1010</v>
      </c>
      <c r="AU25" s="69" t="s">
        <v>645</v>
      </c>
      <c r="AV25" s="69" t="s">
        <v>1769</v>
      </c>
      <c r="AW25" s="69"/>
      <c r="AX25" s="41" t="s">
        <v>569</v>
      </c>
      <c r="AY25" s="41"/>
      <c r="AZ25" s="41"/>
      <c r="BA25" s="69" t="s">
        <v>645</v>
      </c>
      <c r="BB25" s="69"/>
      <c r="BC25" s="69"/>
      <c r="BD25" s="41" t="s">
        <v>645</v>
      </c>
      <c r="BE25" s="41"/>
      <c r="BF25" s="41"/>
      <c r="BG25" s="69" t="s">
        <v>569</v>
      </c>
      <c r="BH25" s="69"/>
      <c r="BI25" s="69"/>
      <c r="BJ25" s="41" t="s">
        <v>645</v>
      </c>
      <c r="BK25" s="41" t="s">
        <v>1604</v>
      </c>
      <c r="BL25" s="41" t="s">
        <v>1605</v>
      </c>
      <c r="BM25" s="69" t="s">
        <v>569</v>
      </c>
      <c r="BN25" s="69"/>
      <c r="BO25" s="69"/>
      <c r="BP25" s="41" t="s">
        <v>569</v>
      </c>
      <c r="BQ25" s="41"/>
      <c r="BR25" s="41" t="s">
        <v>1841</v>
      </c>
    </row>
    <row r="26" spans="1:70" ht="89.25" outlineLevel="1">
      <c r="A26" s="15" t="s">
        <v>1380</v>
      </c>
      <c r="B26" s="15" t="s">
        <v>1353</v>
      </c>
      <c r="C26" s="10"/>
      <c r="D26" s="15" t="s">
        <v>1352</v>
      </c>
      <c r="E26" s="15" t="s">
        <v>1351</v>
      </c>
      <c r="F26" s="15">
        <f t="shared" si="3"/>
        <v>4</v>
      </c>
      <c r="G26" s="15">
        <f t="shared" si="4"/>
        <v>16</v>
      </c>
      <c r="H26" s="87">
        <f t="shared" si="5"/>
        <v>0.2</v>
      </c>
      <c r="I26" s="15" t="s">
        <v>101</v>
      </c>
      <c r="J26" s="15" t="s">
        <v>94</v>
      </c>
      <c r="K26" s="69" t="s">
        <v>569</v>
      </c>
      <c r="L26" s="69"/>
      <c r="M26" s="69" t="s">
        <v>596</v>
      </c>
      <c r="N26" s="41" t="s">
        <v>569</v>
      </c>
      <c r="O26" s="41"/>
      <c r="P26" s="41"/>
      <c r="Q26" s="70" t="s">
        <v>569</v>
      </c>
      <c r="R26" s="70"/>
      <c r="S26" s="70"/>
      <c r="T26" s="42" t="s">
        <v>569</v>
      </c>
      <c r="U26" s="42"/>
      <c r="V26" s="42"/>
      <c r="W26" s="70" t="s">
        <v>569</v>
      </c>
      <c r="X26" s="70"/>
      <c r="Y26" s="70" t="s">
        <v>467</v>
      </c>
      <c r="Z26" s="42" t="s">
        <v>569</v>
      </c>
      <c r="AA26" s="42"/>
      <c r="AB26" s="42" t="s">
        <v>1107</v>
      </c>
      <c r="AC26" s="69" t="s">
        <v>569</v>
      </c>
      <c r="AD26" s="69"/>
      <c r="AE26" s="69"/>
      <c r="AF26" s="41" t="s">
        <v>645</v>
      </c>
      <c r="AG26" s="41"/>
      <c r="AH26" s="41"/>
      <c r="AI26" s="69" t="s">
        <v>569</v>
      </c>
      <c r="AJ26" s="69"/>
      <c r="AK26" s="69"/>
      <c r="AL26" s="41" t="s">
        <v>569</v>
      </c>
      <c r="AM26" s="41"/>
      <c r="AN26" s="41"/>
      <c r="AO26" s="69" t="s">
        <v>645</v>
      </c>
      <c r="AP26" s="69" t="s">
        <v>943</v>
      </c>
      <c r="AQ26" s="69"/>
      <c r="AR26" s="82" t="s">
        <v>569</v>
      </c>
      <c r="AS26" s="82"/>
      <c r="AT26" s="82" t="s">
        <v>1011</v>
      </c>
      <c r="AU26" s="69" t="s">
        <v>569</v>
      </c>
      <c r="AV26" s="69" t="s">
        <v>1770</v>
      </c>
      <c r="AW26" s="69"/>
      <c r="AX26" s="41" t="s">
        <v>645</v>
      </c>
      <c r="AY26" s="41" t="s">
        <v>427</v>
      </c>
      <c r="AZ26" s="41"/>
      <c r="BA26" s="69" t="s">
        <v>569</v>
      </c>
      <c r="BB26" s="69"/>
      <c r="BC26" s="69"/>
      <c r="BD26" s="41" t="s">
        <v>645</v>
      </c>
      <c r="BE26" s="41" t="s">
        <v>1998</v>
      </c>
      <c r="BF26" s="41"/>
      <c r="BG26" s="69" t="s">
        <v>569</v>
      </c>
      <c r="BH26" s="69"/>
      <c r="BI26" s="69"/>
      <c r="BJ26" s="41" t="s">
        <v>569</v>
      </c>
      <c r="BK26" s="41" t="s">
        <v>1606</v>
      </c>
      <c r="BL26" s="41" t="s">
        <v>1607</v>
      </c>
      <c r="BM26" s="69" t="s">
        <v>569</v>
      </c>
      <c r="BN26" s="69"/>
      <c r="BO26" s="69"/>
      <c r="BP26" s="41" t="s">
        <v>569</v>
      </c>
      <c r="BQ26" s="41"/>
      <c r="BR26" s="41"/>
    </row>
    <row r="27" spans="1:70" ht="102" outlineLevel="1">
      <c r="A27" s="15" t="s">
        <v>1354</v>
      </c>
      <c r="B27" s="15" t="s">
        <v>1355</v>
      </c>
      <c r="C27" s="10"/>
      <c r="D27" s="15" t="s">
        <v>1356</v>
      </c>
      <c r="E27" s="15" t="s">
        <v>1357</v>
      </c>
      <c r="F27" s="15">
        <f t="shared" si="3"/>
        <v>7</v>
      </c>
      <c r="G27" s="15">
        <f t="shared" si="4"/>
        <v>13</v>
      </c>
      <c r="H27" s="87">
        <f t="shared" si="5"/>
        <v>0.35</v>
      </c>
      <c r="J27" s="15" t="s">
        <v>95</v>
      </c>
      <c r="K27" s="69" t="s">
        <v>645</v>
      </c>
      <c r="L27" s="69"/>
      <c r="M27" s="69"/>
      <c r="N27" s="41" t="s">
        <v>569</v>
      </c>
      <c r="O27" s="41"/>
      <c r="P27" s="41"/>
      <c r="Q27" s="70" t="s">
        <v>569</v>
      </c>
      <c r="R27" s="70"/>
      <c r="S27" s="70"/>
      <c r="T27" s="42" t="s">
        <v>569</v>
      </c>
      <c r="U27" s="42"/>
      <c r="V27" s="42"/>
      <c r="W27" s="70" t="s">
        <v>569</v>
      </c>
      <c r="X27" s="70"/>
      <c r="Y27" s="70"/>
      <c r="Z27" s="42" t="s">
        <v>569</v>
      </c>
      <c r="AA27" s="42"/>
      <c r="AB27" s="42" t="s">
        <v>1108</v>
      </c>
      <c r="AC27" s="69" t="s">
        <v>569</v>
      </c>
      <c r="AD27" s="69"/>
      <c r="AE27" s="69"/>
      <c r="AF27" s="41" t="s">
        <v>645</v>
      </c>
      <c r="AG27" s="41"/>
      <c r="AH27" s="41"/>
      <c r="AI27" s="69" t="s">
        <v>569</v>
      </c>
      <c r="AJ27" s="69"/>
      <c r="AK27" s="69"/>
      <c r="AL27" s="41" t="s">
        <v>569</v>
      </c>
      <c r="AM27" s="41"/>
      <c r="AN27" s="41"/>
      <c r="AO27" s="69" t="s">
        <v>645</v>
      </c>
      <c r="AP27" s="69" t="s">
        <v>943</v>
      </c>
      <c r="AQ27" s="69"/>
      <c r="AR27" s="82" t="s">
        <v>569</v>
      </c>
      <c r="AS27" s="82"/>
      <c r="AT27" s="82"/>
      <c r="AU27" s="69" t="s">
        <v>569</v>
      </c>
      <c r="AV27" s="69" t="s">
        <v>1771</v>
      </c>
      <c r="AW27" s="69"/>
      <c r="AX27" s="41" t="s">
        <v>569</v>
      </c>
      <c r="AY27" s="41"/>
      <c r="AZ27" s="41"/>
      <c r="BA27" s="69" t="s">
        <v>645</v>
      </c>
      <c r="BB27" s="69"/>
      <c r="BC27" s="69"/>
      <c r="BD27" s="41" t="s">
        <v>645</v>
      </c>
      <c r="BE27" s="41"/>
      <c r="BF27" s="41"/>
      <c r="BG27" s="69" t="s">
        <v>569</v>
      </c>
      <c r="BH27" s="69"/>
      <c r="BI27" s="69"/>
      <c r="BJ27" s="41" t="s">
        <v>645</v>
      </c>
      <c r="BK27" s="41"/>
      <c r="BL27" s="41" t="s">
        <v>1608</v>
      </c>
      <c r="BM27" s="69" t="s">
        <v>569</v>
      </c>
      <c r="BN27" s="69"/>
      <c r="BO27" s="69"/>
      <c r="BP27" s="41" t="s">
        <v>645</v>
      </c>
      <c r="BQ27" s="41" t="s">
        <v>1842</v>
      </c>
      <c r="BR27" s="41"/>
    </row>
    <row r="28" spans="1:70" ht="25.5">
      <c r="A28" s="18" t="s">
        <v>1420</v>
      </c>
      <c r="B28" s="15"/>
      <c r="C28" s="10"/>
      <c r="D28" s="15"/>
      <c r="E28" s="15"/>
      <c r="F28" s="15"/>
      <c r="G28" s="15"/>
      <c r="H28" s="15"/>
      <c r="I28" s="15"/>
      <c r="J28" s="15"/>
      <c r="K28" s="67"/>
      <c r="L28" s="69"/>
      <c r="M28" s="69"/>
      <c r="N28" s="39"/>
      <c r="O28" s="41"/>
      <c r="P28" s="41"/>
      <c r="Q28" s="71"/>
      <c r="R28" s="70"/>
      <c r="S28" s="70"/>
      <c r="T28" s="39"/>
      <c r="U28" s="41"/>
      <c r="V28" s="41"/>
      <c r="W28" s="71"/>
      <c r="X28" s="70"/>
      <c r="Y28" s="70"/>
      <c r="Z28" s="57"/>
      <c r="AA28" s="42"/>
      <c r="AB28" s="42"/>
      <c r="AC28" s="67"/>
      <c r="AD28" s="69"/>
      <c r="AE28" s="69"/>
      <c r="AF28" s="39"/>
      <c r="AG28" s="41"/>
      <c r="AH28" s="41"/>
      <c r="AI28" s="67"/>
      <c r="AJ28" s="69"/>
      <c r="AK28" s="69"/>
      <c r="AL28" s="39"/>
      <c r="AM28" s="41"/>
      <c r="AN28" s="41"/>
      <c r="AO28" s="67"/>
      <c r="AP28" s="69"/>
      <c r="AQ28" s="69"/>
      <c r="AR28" s="39"/>
      <c r="AS28" s="82"/>
      <c r="AT28" s="82"/>
      <c r="AU28" s="67"/>
      <c r="AV28" s="69"/>
      <c r="AW28" s="69"/>
      <c r="AX28" s="39"/>
      <c r="AY28" s="41"/>
      <c r="AZ28" s="41"/>
      <c r="BA28" s="67"/>
      <c r="BB28" s="69"/>
      <c r="BC28" s="69"/>
      <c r="BD28" s="41"/>
      <c r="BE28" s="41"/>
      <c r="BF28" s="41"/>
      <c r="BG28" s="67"/>
      <c r="BH28" s="69"/>
      <c r="BI28" s="69"/>
      <c r="BJ28" s="39"/>
      <c r="BK28" s="41"/>
      <c r="BL28" s="41"/>
      <c r="BM28" s="69"/>
      <c r="BN28" s="69"/>
      <c r="BO28" s="69"/>
      <c r="BP28" s="39"/>
      <c r="BQ28" s="41"/>
      <c r="BR28" s="41"/>
    </row>
    <row r="29" spans="1:70" s="3" customFormat="1" ht="147.75" customHeight="1">
      <c r="A29" s="17" t="s">
        <v>1362</v>
      </c>
      <c r="B29" s="15" t="s">
        <v>625</v>
      </c>
      <c r="C29" s="15" t="s">
        <v>779</v>
      </c>
      <c r="D29" s="10"/>
      <c r="E29" s="10"/>
      <c r="F29" s="10"/>
      <c r="G29" s="10"/>
      <c r="H29" s="10"/>
      <c r="J29" s="10"/>
      <c r="K29" s="67"/>
      <c r="L29" s="69"/>
      <c r="M29" s="69"/>
      <c r="N29" s="39"/>
      <c r="O29" s="41"/>
      <c r="P29" s="41"/>
      <c r="Q29" s="71"/>
      <c r="R29" s="70"/>
      <c r="S29" s="70"/>
      <c r="T29" s="39"/>
      <c r="U29" s="41"/>
      <c r="V29" s="41"/>
      <c r="W29" s="71"/>
      <c r="X29" s="70"/>
      <c r="Y29" s="70"/>
      <c r="Z29" s="57"/>
      <c r="AA29" s="42"/>
      <c r="AB29" s="42"/>
      <c r="AC29" s="67"/>
      <c r="AD29" s="69"/>
      <c r="AE29" s="69"/>
      <c r="AF29" s="39"/>
      <c r="AG29" s="41"/>
      <c r="AH29" s="41"/>
      <c r="AI29" s="67" t="s">
        <v>645</v>
      </c>
      <c r="AJ29" s="69" t="s">
        <v>1466</v>
      </c>
      <c r="AK29" s="69"/>
      <c r="AL29" s="39"/>
      <c r="AM29" s="41"/>
      <c r="AN29" s="41"/>
      <c r="AO29" s="67"/>
      <c r="AP29" s="69"/>
      <c r="AQ29" s="69"/>
      <c r="AR29" s="39"/>
      <c r="AS29" s="82"/>
      <c r="AT29" s="82"/>
      <c r="AU29" s="67"/>
      <c r="AV29" s="69"/>
      <c r="AW29" s="69"/>
      <c r="AX29" s="39"/>
      <c r="AY29" s="41"/>
      <c r="AZ29" s="41"/>
      <c r="BA29" s="67"/>
      <c r="BB29" s="69"/>
      <c r="BC29" s="69"/>
      <c r="BD29" s="41"/>
      <c r="BE29" s="41"/>
      <c r="BF29" s="41"/>
      <c r="BG29" s="67"/>
      <c r="BH29" s="69"/>
      <c r="BI29" s="69"/>
      <c r="BJ29" s="39"/>
      <c r="BK29" s="41"/>
      <c r="BL29" s="41"/>
      <c r="BM29" s="68" t="s">
        <v>569</v>
      </c>
      <c r="BN29" s="68"/>
      <c r="BO29" s="68"/>
      <c r="BP29" s="39"/>
      <c r="BQ29" s="41"/>
      <c r="BR29" s="41"/>
    </row>
    <row r="30" spans="1:70" ht="331.5" outlineLevel="1">
      <c r="A30" s="15" t="s">
        <v>1379</v>
      </c>
      <c r="B30" s="15" t="s">
        <v>1387</v>
      </c>
      <c r="C30" s="19"/>
      <c r="D30" s="15" t="s">
        <v>1392</v>
      </c>
      <c r="E30" s="15" t="s">
        <v>1393</v>
      </c>
      <c r="F30" s="15">
        <f aca="true" t="shared" si="6" ref="F30:F40">COUNTIF(K30:EI30,"Yes")</f>
        <v>14</v>
      </c>
      <c r="G30" s="15">
        <f aca="true" t="shared" si="7" ref="G30:G40">COUNTIF(K30:EI30,"No")</f>
        <v>6</v>
      </c>
      <c r="H30" s="87">
        <f aca="true" t="shared" si="8" ref="H30:H40">F30/(F30+G30)</f>
        <v>0.7</v>
      </c>
      <c r="I30" s="10" t="s">
        <v>96</v>
      </c>
      <c r="J30" s="15" t="s">
        <v>97</v>
      </c>
      <c r="K30" s="69" t="s">
        <v>645</v>
      </c>
      <c r="L30" s="69"/>
      <c r="M30" s="69"/>
      <c r="N30" s="41" t="s">
        <v>645</v>
      </c>
      <c r="O30" s="41" t="s">
        <v>568</v>
      </c>
      <c r="P30" s="41" t="s">
        <v>573</v>
      </c>
      <c r="Q30" s="70" t="s">
        <v>645</v>
      </c>
      <c r="R30" s="70" t="s">
        <v>834</v>
      </c>
      <c r="S30" s="70"/>
      <c r="T30" s="42" t="s">
        <v>569</v>
      </c>
      <c r="U30" s="42"/>
      <c r="V30" s="42"/>
      <c r="W30" s="70" t="s">
        <v>569</v>
      </c>
      <c r="X30" s="70"/>
      <c r="Y30" s="70" t="s">
        <v>444</v>
      </c>
      <c r="Z30" s="42" t="s">
        <v>645</v>
      </c>
      <c r="AA30" s="42" t="s">
        <v>1109</v>
      </c>
      <c r="AB30" s="42"/>
      <c r="AC30" s="69" t="s">
        <v>645</v>
      </c>
      <c r="AD30" s="69" t="s">
        <v>1907</v>
      </c>
      <c r="AE30" s="69"/>
      <c r="AF30" s="41" t="s">
        <v>645</v>
      </c>
      <c r="AG30" s="41" t="s">
        <v>287</v>
      </c>
      <c r="AH30" s="41"/>
      <c r="AI30" s="69" t="s">
        <v>645</v>
      </c>
      <c r="AJ30" s="69" t="s">
        <v>1467</v>
      </c>
      <c r="AK30" s="69"/>
      <c r="AL30" s="41" t="s">
        <v>569</v>
      </c>
      <c r="AM30" s="41"/>
      <c r="AN30" s="41"/>
      <c r="AO30" s="69" t="s">
        <v>645</v>
      </c>
      <c r="AP30" s="69" t="s">
        <v>943</v>
      </c>
      <c r="AQ30" s="69" t="s">
        <v>573</v>
      </c>
      <c r="AR30" s="82" t="s">
        <v>569</v>
      </c>
      <c r="AS30" s="82"/>
      <c r="AT30" s="82" t="s">
        <v>1012</v>
      </c>
      <c r="AU30" s="69" t="s">
        <v>645</v>
      </c>
      <c r="AV30" s="69" t="s">
        <v>1772</v>
      </c>
      <c r="AW30" s="69"/>
      <c r="AX30" s="41" t="s">
        <v>645</v>
      </c>
      <c r="AY30" s="41" t="s">
        <v>1183</v>
      </c>
      <c r="AZ30" s="41"/>
      <c r="BA30" s="69" t="s">
        <v>645</v>
      </c>
      <c r="BB30" s="69" t="s">
        <v>2018</v>
      </c>
      <c r="BC30" s="69"/>
      <c r="BD30" s="41" t="s">
        <v>645</v>
      </c>
      <c r="BE30" s="41" t="s">
        <v>1998</v>
      </c>
      <c r="BF30" s="41"/>
      <c r="BG30" s="69" t="s">
        <v>569</v>
      </c>
      <c r="BH30" s="69"/>
      <c r="BI30" s="69"/>
      <c r="BJ30" s="41" t="s">
        <v>645</v>
      </c>
      <c r="BK30" s="41"/>
      <c r="BL30" s="41" t="s">
        <v>1609</v>
      </c>
      <c r="BM30" s="69" t="s">
        <v>569</v>
      </c>
      <c r="BN30" s="69"/>
      <c r="BO30" s="69"/>
      <c r="BP30" s="41" t="s">
        <v>645</v>
      </c>
      <c r="BQ30" s="41" t="s">
        <v>1843</v>
      </c>
      <c r="BR30" s="41" t="s">
        <v>1844</v>
      </c>
    </row>
    <row r="31" spans="1:70" ht="409.5" outlineLevel="1">
      <c r="A31" s="15" t="s">
        <v>1363</v>
      </c>
      <c r="B31" s="15" t="s">
        <v>1364</v>
      </c>
      <c r="C31" s="15" t="s">
        <v>1384</v>
      </c>
      <c r="D31" s="15" t="s">
        <v>1425</v>
      </c>
      <c r="E31" s="15" t="s">
        <v>738</v>
      </c>
      <c r="F31" s="15">
        <f t="shared" si="6"/>
        <v>20</v>
      </c>
      <c r="G31" s="15">
        <f t="shared" si="7"/>
        <v>0</v>
      </c>
      <c r="H31" s="87">
        <f t="shared" si="8"/>
        <v>1</v>
      </c>
      <c r="I31" s="15" t="s">
        <v>92</v>
      </c>
      <c r="J31" s="15" t="s">
        <v>628</v>
      </c>
      <c r="K31" s="69" t="s">
        <v>645</v>
      </c>
      <c r="L31" s="69" t="s">
        <v>597</v>
      </c>
      <c r="M31" s="69"/>
      <c r="N31" s="41" t="s">
        <v>645</v>
      </c>
      <c r="O31" s="41" t="s">
        <v>574</v>
      </c>
      <c r="P31" s="41"/>
      <c r="Q31" s="70" t="s">
        <v>645</v>
      </c>
      <c r="R31" s="70" t="s">
        <v>835</v>
      </c>
      <c r="S31" s="70"/>
      <c r="T31" s="42" t="s">
        <v>645</v>
      </c>
      <c r="U31" s="42" t="s">
        <v>862</v>
      </c>
      <c r="V31" s="42"/>
      <c r="W31" s="70" t="s">
        <v>645</v>
      </c>
      <c r="X31" s="70"/>
      <c r="Y31" s="70"/>
      <c r="Z31" s="42" t="s">
        <v>645</v>
      </c>
      <c r="AA31" s="42" t="s">
        <v>1111</v>
      </c>
      <c r="AB31" s="42" t="s">
        <v>1110</v>
      </c>
      <c r="AC31" s="69" t="s">
        <v>645</v>
      </c>
      <c r="AD31" s="69" t="s">
        <v>627</v>
      </c>
      <c r="AE31" s="69" t="s">
        <v>626</v>
      </c>
      <c r="AF31" s="41" t="s">
        <v>645</v>
      </c>
      <c r="AG31" s="41" t="s">
        <v>287</v>
      </c>
      <c r="AH31" s="41"/>
      <c r="AI31" s="69" t="s">
        <v>645</v>
      </c>
      <c r="AJ31" s="69" t="s">
        <v>1468</v>
      </c>
      <c r="AK31" s="69"/>
      <c r="AL31" s="41" t="s">
        <v>645</v>
      </c>
      <c r="AM31" s="41" t="s">
        <v>915</v>
      </c>
      <c r="AN31" s="41"/>
      <c r="AO31" s="69" t="s">
        <v>645</v>
      </c>
      <c r="AP31" s="69" t="s">
        <v>944</v>
      </c>
      <c r="AQ31" s="69"/>
      <c r="AR31" s="82" t="s">
        <v>645</v>
      </c>
      <c r="AS31" s="82" t="s">
        <v>1013</v>
      </c>
      <c r="AT31" s="82" t="s">
        <v>1014</v>
      </c>
      <c r="AU31" s="69" t="s">
        <v>645</v>
      </c>
      <c r="AV31" s="69" t="s">
        <v>1773</v>
      </c>
      <c r="AW31" s="69"/>
      <c r="AX31" s="41" t="s">
        <v>645</v>
      </c>
      <c r="AY31" s="41" t="s">
        <v>1183</v>
      </c>
      <c r="AZ31" s="41"/>
      <c r="BA31" s="69" t="s">
        <v>645</v>
      </c>
      <c r="BB31" s="69" t="s">
        <v>2018</v>
      </c>
      <c r="BC31" s="69"/>
      <c r="BD31" s="41" t="s">
        <v>645</v>
      </c>
      <c r="BE31" s="41" t="s">
        <v>1998</v>
      </c>
      <c r="BF31" s="41"/>
      <c r="BG31" s="69" t="s">
        <v>645</v>
      </c>
      <c r="BH31" s="69" t="s">
        <v>1941</v>
      </c>
      <c r="BI31" s="69"/>
      <c r="BJ31" s="41" t="s">
        <v>645</v>
      </c>
      <c r="BK31" s="41" t="s">
        <v>1610</v>
      </c>
      <c r="BL31" s="41"/>
      <c r="BM31" s="69" t="s">
        <v>645</v>
      </c>
      <c r="BN31" s="69" t="s">
        <v>1297</v>
      </c>
      <c r="BO31" s="69"/>
      <c r="BP31" s="41" t="s">
        <v>645</v>
      </c>
      <c r="BQ31" s="41" t="s">
        <v>1845</v>
      </c>
      <c r="BR31" s="41"/>
    </row>
    <row r="32" spans="1:70" ht="191.25" outlineLevel="1">
      <c r="A32" s="15" t="s">
        <v>1366</v>
      </c>
      <c r="B32" s="15" t="s">
        <v>1367</v>
      </c>
      <c r="C32" s="10"/>
      <c r="D32" s="15" t="s">
        <v>1368</v>
      </c>
      <c r="E32" s="15" t="s">
        <v>1372</v>
      </c>
      <c r="F32" s="15">
        <f t="shared" si="6"/>
        <v>14</v>
      </c>
      <c r="G32" s="15">
        <f t="shared" si="7"/>
        <v>6</v>
      </c>
      <c r="H32" s="87">
        <f t="shared" si="8"/>
        <v>0.7</v>
      </c>
      <c r="I32" s="15" t="s">
        <v>101</v>
      </c>
      <c r="J32" s="15" t="s">
        <v>32</v>
      </c>
      <c r="K32" s="69" t="s">
        <v>645</v>
      </c>
      <c r="L32" s="69"/>
      <c r="M32" s="69"/>
      <c r="N32" s="41" t="s">
        <v>645</v>
      </c>
      <c r="O32" s="41" t="s">
        <v>568</v>
      </c>
      <c r="P32" s="41"/>
      <c r="Q32" s="70" t="s">
        <v>569</v>
      </c>
      <c r="R32" s="70"/>
      <c r="S32" s="70"/>
      <c r="T32" s="42" t="s">
        <v>569</v>
      </c>
      <c r="U32" s="42"/>
      <c r="V32" s="42"/>
      <c r="W32" s="70" t="s">
        <v>645</v>
      </c>
      <c r="X32" s="70"/>
      <c r="Y32" s="70"/>
      <c r="Z32" s="42" t="s">
        <v>569</v>
      </c>
      <c r="AA32" s="42"/>
      <c r="AB32" s="42" t="s">
        <v>1112</v>
      </c>
      <c r="AC32" s="69" t="s">
        <v>569</v>
      </c>
      <c r="AD32" s="69"/>
      <c r="AE32" s="69" t="s">
        <v>1903</v>
      </c>
      <c r="AF32" s="41" t="s">
        <v>645</v>
      </c>
      <c r="AG32" s="41"/>
      <c r="AH32" s="41"/>
      <c r="AI32" s="69" t="s">
        <v>645</v>
      </c>
      <c r="AJ32" s="69"/>
      <c r="AK32" s="69"/>
      <c r="AL32" s="41" t="s">
        <v>569</v>
      </c>
      <c r="AM32" s="41"/>
      <c r="AN32" s="41"/>
      <c r="AO32" s="69" t="s">
        <v>645</v>
      </c>
      <c r="AP32" s="69" t="s">
        <v>936</v>
      </c>
      <c r="AQ32" s="69"/>
      <c r="AR32" s="82" t="s">
        <v>645</v>
      </c>
      <c r="AS32" s="82"/>
      <c r="AT32" s="82"/>
      <c r="AU32" s="69" t="s">
        <v>645</v>
      </c>
      <c r="AV32" s="69" t="s">
        <v>1774</v>
      </c>
      <c r="AW32" s="69"/>
      <c r="AX32" s="41" t="s">
        <v>645</v>
      </c>
      <c r="AY32" s="41"/>
      <c r="AZ32" s="41"/>
      <c r="BA32" s="69" t="s">
        <v>645</v>
      </c>
      <c r="BB32" s="69" t="s">
        <v>2018</v>
      </c>
      <c r="BC32" s="69"/>
      <c r="BD32" s="41" t="s">
        <v>645</v>
      </c>
      <c r="BE32" s="41" t="s">
        <v>1998</v>
      </c>
      <c r="BF32" s="41"/>
      <c r="BG32" s="69" t="s">
        <v>645</v>
      </c>
      <c r="BH32" s="69"/>
      <c r="BI32" s="69" t="s">
        <v>1942</v>
      </c>
      <c r="BJ32" s="41" t="s">
        <v>645</v>
      </c>
      <c r="BK32" s="41"/>
      <c r="BL32" s="41" t="s">
        <v>1611</v>
      </c>
      <c r="BM32" s="69" t="s">
        <v>569</v>
      </c>
      <c r="BN32" s="69"/>
      <c r="BO32" s="69"/>
      <c r="BP32" s="41" t="s">
        <v>645</v>
      </c>
      <c r="BQ32" s="41"/>
      <c r="BR32" s="41" t="s">
        <v>1846</v>
      </c>
    </row>
    <row r="33" spans="1:70" ht="76.5" outlineLevel="1">
      <c r="A33" s="15" t="s">
        <v>1369</v>
      </c>
      <c r="B33" s="15" t="s">
        <v>1370</v>
      </c>
      <c r="C33" s="10"/>
      <c r="D33" s="15" t="s">
        <v>1371</v>
      </c>
      <c r="E33" s="15" t="s">
        <v>1372</v>
      </c>
      <c r="F33" s="15">
        <f t="shared" si="6"/>
        <v>14</v>
      </c>
      <c r="G33" s="15">
        <f t="shared" si="7"/>
        <v>6</v>
      </c>
      <c r="H33" s="87">
        <f t="shared" si="8"/>
        <v>0.7</v>
      </c>
      <c r="I33" s="15" t="s">
        <v>102</v>
      </c>
      <c r="J33" s="15"/>
      <c r="K33" s="69" t="s">
        <v>645</v>
      </c>
      <c r="L33" s="69"/>
      <c r="M33" s="69"/>
      <c r="N33" s="41" t="s">
        <v>645</v>
      </c>
      <c r="O33" s="41" t="s">
        <v>568</v>
      </c>
      <c r="P33" s="41"/>
      <c r="Q33" s="70" t="s">
        <v>569</v>
      </c>
      <c r="R33" s="70"/>
      <c r="S33" s="70"/>
      <c r="T33" s="42" t="s">
        <v>569</v>
      </c>
      <c r="U33" s="42"/>
      <c r="V33" s="42"/>
      <c r="W33" s="70" t="s">
        <v>645</v>
      </c>
      <c r="X33" s="70"/>
      <c r="Y33" s="70"/>
      <c r="Z33" s="42" t="s">
        <v>569</v>
      </c>
      <c r="AA33" s="42"/>
      <c r="AB33" s="42" t="s">
        <v>1113</v>
      </c>
      <c r="AC33" s="69" t="s">
        <v>569</v>
      </c>
      <c r="AD33" s="69"/>
      <c r="AE33" s="69" t="s">
        <v>1903</v>
      </c>
      <c r="AF33" s="41" t="s">
        <v>645</v>
      </c>
      <c r="AG33" s="41" t="s">
        <v>287</v>
      </c>
      <c r="AH33" s="41"/>
      <c r="AI33" s="69" t="s">
        <v>645</v>
      </c>
      <c r="AJ33" s="69" t="s">
        <v>1468</v>
      </c>
      <c r="AK33" s="69"/>
      <c r="AL33" s="41" t="s">
        <v>569</v>
      </c>
      <c r="AM33" s="41"/>
      <c r="AN33" s="41"/>
      <c r="AO33" s="69" t="s">
        <v>645</v>
      </c>
      <c r="AP33" s="69" t="s">
        <v>936</v>
      </c>
      <c r="AQ33" s="69"/>
      <c r="AR33" s="82" t="s">
        <v>645</v>
      </c>
      <c r="AS33" s="82" t="s">
        <v>1015</v>
      </c>
      <c r="AT33" s="82"/>
      <c r="AU33" s="69" t="s">
        <v>645</v>
      </c>
      <c r="AV33" s="69" t="s">
        <v>1774</v>
      </c>
      <c r="AW33" s="69"/>
      <c r="AX33" s="41" t="s">
        <v>645</v>
      </c>
      <c r="AY33" s="41" t="s">
        <v>1183</v>
      </c>
      <c r="AZ33" s="41"/>
      <c r="BA33" s="69" t="s">
        <v>645</v>
      </c>
      <c r="BB33" s="69" t="s">
        <v>2018</v>
      </c>
      <c r="BC33" s="69"/>
      <c r="BD33" s="41" t="s">
        <v>645</v>
      </c>
      <c r="BE33" s="41" t="s">
        <v>1998</v>
      </c>
      <c r="BF33" s="41"/>
      <c r="BG33" s="69" t="s">
        <v>645</v>
      </c>
      <c r="BH33" s="69" t="s">
        <v>1943</v>
      </c>
      <c r="BI33" s="69"/>
      <c r="BJ33" s="41" t="s">
        <v>645</v>
      </c>
      <c r="BK33" s="41"/>
      <c r="BL33" s="41" t="s">
        <v>1611</v>
      </c>
      <c r="BM33" s="69" t="s">
        <v>569</v>
      </c>
      <c r="BN33" s="69"/>
      <c r="BO33" s="69"/>
      <c r="BP33" s="41" t="s">
        <v>645</v>
      </c>
      <c r="BQ33" s="41" t="s">
        <v>1847</v>
      </c>
      <c r="BR33" s="41"/>
    </row>
    <row r="34" spans="1:70" ht="204" outlineLevel="1">
      <c r="A34" s="15" t="s">
        <v>1373</v>
      </c>
      <c r="B34" s="21" t="s">
        <v>1375</v>
      </c>
      <c r="C34" s="10"/>
      <c r="D34" s="15" t="s">
        <v>1374</v>
      </c>
      <c r="E34" s="15" t="s">
        <v>1372</v>
      </c>
      <c r="F34" s="15">
        <f t="shared" si="6"/>
        <v>15</v>
      </c>
      <c r="G34" s="15">
        <f t="shared" si="7"/>
        <v>5</v>
      </c>
      <c r="H34" s="87">
        <f t="shared" si="8"/>
        <v>0.75</v>
      </c>
      <c r="I34" s="15" t="s">
        <v>33</v>
      </c>
      <c r="J34" s="15" t="s">
        <v>1950</v>
      </c>
      <c r="K34" s="69" t="s">
        <v>645</v>
      </c>
      <c r="L34" s="69"/>
      <c r="M34" s="69"/>
      <c r="N34" s="41" t="s">
        <v>645</v>
      </c>
      <c r="O34" s="41" t="s">
        <v>568</v>
      </c>
      <c r="P34" s="41"/>
      <c r="Q34" s="70" t="s">
        <v>569</v>
      </c>
      <c r="R34" s="70"/>
      <c r="S34" s="70"/>
      <c r="T34" s="42" t="s">
        <v>569</v>
      </c>
      <c r="U34" s="42"/>
      <c r="V34" s="42"/>
      <c r="W34" s="70" t="s">
        <v>645</v>
      </c>
      <c r="X34" s="70"/>
      <c r="Y34" s="70"/>
      <c r="Z34" s="42" t="s">
        <v>645</v>
      </c>
      <c r="AA34" s="42"/>
      <c r="AB34" s="42" t="s">
        <v>1114</v>
      </c>
      <c r="AC34" s="69" t="s">
        <v>569</v>
      </c>
      <c r="AD34" s="69"/>
      <c r="AE34" s="69" t="s">
        <v>1903</v>
      </c>
      <c r="AF34" s="41" t="s">
        <v>645</v>
      </c>
      <c r="AG34" s="41" t="s">
        <v>287</v>
      </c>
      <c r="AH34" s="41"/>
      <c r="AI34" s="69" t="s">
        <v>645</v>
      </c>
      <c r="AJ34" s="69"/>
      <c r="AK34" s="69"/>
      <c r="AL34" s="41" t="s">
        <v>569</v>
      </c>
      <c r="AM34" s="41"/>
      <c r="AN34" s="41"/>
      <c r="AO34" s="69" t="s">
        <v>645</v>
      </c>
      <c r="AP34" s="69" t="s">
        <v>936</v>
      </c>
      <c r="AQ34" s="69"/>
      <c r="AR34" s="82" t="s">
        <v>645</v>
      </c>
      <c r="AS34" s="82" t="s">
        <v>1016</v>
      </c>
      <c r="AT34" s="82"/>
      <c r="AU34" s="69" t="s">
        <v>645</v>
      </c>
      <c r="AV34" s="69" t="s">
        <v>1774</v>
      </c>
      <c r="AW34" s="69"/>
      <c r="AX34" s="41" t="s">
        <v>645</v>
      </c>
      <c r="AY34" s="41" t="s">
        <v>1184</v>
      </c>
      <c r="AZ34" s="41"/>
      <c r="BA34" s="69" t="s">
        <v>645</v>
      </c>
      <c r="BB34" s="69" t="s">
        <v>2018</v>
      </c>
      <c r="BC34" s="69"/>
      <c r="BD34" s="41" t="s">
        <v>645</v>
      </c>
      <c r="BE34" s="41"/>
      <c r="BF34" s="41"/>
      <c r="BG34" s="69" t="s">
        <v>645</v>
      </c>
      <c r="BH34" s="69" t="s">
        <v>1944</v>
      </c>
      <c r="BI34" s="69"/>
      <c r="BJ34" s="41" t="s">
        <v>645</v>
      </c>
      <c r="BK34" s="41"/>
      <c r="BL34" s="41"/>
      <c r="BM34" s="69" t="s">
        <v>569</v>
      </c>
      <c r="BN34" s="69"/>
      <c r="BO34" s="69"/>
      <c r="BP34" s="41" t="s">
        <v>645</v>
      </c>
      <c r="BQ34" s="41" t="s">
        <v>1848</v>
      </c>
      <c r="BR34" s="41"/>
    </row>
    <row r="35" spans="1:70" ht="76.5" outlineLevel="1">
      <c r="A35" s="15" t="s">
        <v>739</v>
      </c>
      <c r="B35" s="15" t="s">
        <v>751</v>
      </c>
      <c r="C35" s="10"/>
      <c r="D35" s="20" t="s">
        <v>740</v>
      </c>
      <c r="E35" s="15" t="s">
        <v>1365</v>
      </c>
      <c r="F35" s="15">
        <f t="shared" si="6"/>
        <v>16</v>
      </c>
      <c r="G35" s="15">
        <f t="shared" si="7"/>
        <v>4</v>
      </c>
      <c r="H35" s="87">
        <f t="shared" si="8"/>
        <v>0.8</v>
      </c>
      <c r="I35" s="15"/>
      <c r="J35" s="15"/>
      <c r="K35" s="69" t="s">
        <v>645</v>
      </c>
      <c r="L35" s="69"/>
      <c r="M35" s="69"/>
      <c r="N35" s="41" t="s">
        <v>645</v>
      </c>
      <c r="O35" s="41" t="s">
        <v>568</v>
      </c>
      <c r="P35" s="41"/>
      <c r="Q35" s="70" t="s">
        <v>569</v>
      </c>
      <c r="R35" s="70"/>
      <c r="S35" s="70"/>
      <c r="T35" s="42" t="s">
        <v>569</v>
      </c>
      <c r="U35" s="42"/>
      <c r="V35" s="42"/>
      <c r="W35" s="70" t="s">
        <v>645</v>
      </c>
      <c r="X35" s="70"/>
      <c r="Y35" s="70"/>
      <c r="Z35" s="42" t="s">
        <v>645</v>
      </c>
      <c r="AA35" s="42"/>
      <c r="AB35" s="42"/>
      <c r="AC35" s="69" t="s">
        <v>645</v>
      </c>
      <c r="AD35" s="69"/>
      <c r="AE35" s="69"/>
      <c r="AF35" s="41" t="s">
        <v>645</v>
      </c>
      <c r="AG35" s="41"/>
      <c r="AH35" s="41"/>
      <c r="AI35" s="69" t="s">
        <v>645</v>
      </c>
      <c r="AJ35" s="69"/>
      <c r="AK35" s="69"/>
      <c r="AL35" s="41" t="s">
        <v>569</v>
      </c>
      <c r="AM35" s="41"/>
      <c r="AN35" s="41"/>
      <c r="AO35" s="69" t="s">
        <v>645</v>
      </c>
      <c r="AP35" s="69" t="s">
        <v>936</v>
      </c>
      <c r="AQ35" s="69"/>
      <c r="AR35" s="82" t="s">
        <v>645</v>
      </c>
      <c r="AS35" s="82"/>
      <c r="AT35" s="82"/>
      <c r="AU35" s="69" t="s">
        <v>645</v>
      </c>
      <c r="AV35" s="69" t="s">
        <v>1774</v>
      </c>
      <c r="AW35" s="69"/>
      <c r="AX35" s="41" t="s">
        <v>645</v>
      </c>
      <c r="AY35" s="41"/>
      <c r="AZ35" s="41"/>
      <c r="BA35" s="69" t="s">
        <v>645</v>
      </c>
      <c r="BB35" s="69"/>
      <c r="BC35" s="69"/>
      <c r="BD35" s="41" t="s">
        <v>645</v>
      </c>
      <c r="BE35" s="41"/>
      <c r="BF35" s="41"/>
      <c r="BG35" s="69" t="s">
        <v>569</v>
      </c>
      <c r="BH35" s="69"/>
      <c r="BI35" s="69"/>
      <c r="BJ35" s="41" t="s">
        <v>645</v>
      </c>
      <c r="BK35" s="41"/>
      <c r="BL35" s="41" t="s">
        <v>1612</v>
      </c>
      <c r="BM35" s="69" t="s">
        <v>645</v>
      </c>
      <c r="BN35" s="69" t="s">
        <v>1298</v>
      </c>
      <c r="BO35" s="69"/>
      <c r="BP35" s="41" t="s">
        <v>645</v>
      </c>
      <c r="BQ35" s="41"/>
      <c r="BR35" s="41"/>
    </row>
    <row r="36" spans="1:70" ht="409.5" outlineLevel="1">
      <c r="A36" s="15" t="s">
        <v>1376</v>
      </c>
      <c r="B36" s="15" t="s">
        <v>1382</v>
      </c>
      <c r="C36" s="15" t="s">
        <v>1383</v>
      </c>
      <c r="D36" s="15" t="s">
        <v>1381</v>
      </c>
      <c r="E36" s="15" t="s">
        <v>1365</v>
      </c>
      <c r="F36" s="15">
        <f t="shared" si="6"/>
        <v>12</v>
      </c>
      <c r="G36" s="15">
        <f t="shared" si="7"/>
        <v>8</v>
      </c>
      <c r="H36" s="87">
        <f t="shared" si="8"/>
        <v>0.6</v>
      </c>
      <c r="I36" s="15"/>
      <c r="J36" s="15" t="s">
        <v>34</v>
      </c>
      <c r="K36" s="69" t="s">
        <v>645</v>
      </c>
      <c r="L36" s="69"/>
      <c r="M36" s="69"/>
      <c r="N36" s="41" t="s">
        <v>569</v>
      </c>
      <c r="O36" s="41"/>
      <c r="P36" s="41" t="s">
        <v>575</v>
      </c>
      <c r="Q36" s="70" t="s">
        <v>569</v>
      </c>
      <c r="R36" s="70"/>
      <c r="S36" s="70"/>
      <c r="T36" s="42" t="s">
        <v>569</v>
      </c>
      <c r="U36" s="42"/>
      <c r="V36" s="42"/>
      <c r="W36" s="70" t="s">
        <v>645</v>
      </c>
      <c r="X36" s="70"/>
      <c r="Y36" s="70"/>
      <c r="Z36" s="42" t="s">
        <v>569</v>
      </c>
      <c r="AA36" s="42"/>
      <c r="AB36" s="42" t="s">
        <v>1115</v>
      </c>
      <c r="AC36" s="69" t="s">
        <v>645</v>
      </c>
      <c r="AD36" s="69"/>
      <c r="AE36" s="69" t="s">
        <v>1904</v>
      </c>
      <c r="AF36" s="41" t="s">
        <v>645</v>
      </c>
      <c r="AG36" s="41"/>
      <c r="AH36" s="41"/>
      <c r="AI36" s="69" t="s">
        <v>569</v>
      </c>
      <c r="AJ36" s="69"/>
      <c r="AK36" s="69"/>
      <c r="AL36" s="41" t="s">
        <v>569</v>
      </c>
      <c r="AM36" s="41"/>
      <c r="AN36" s="41"/>
      <c r="AO36" s="69" t="s">
        <v>645</v>
      </c>
      <c r="AP36" s="69" t="s">
        <v>936</v>
      </c>
      <c r="AQ36" s="69" t="s">
        <v>945</v>
      </c>
      <c r="AR36" s="82" t="s">
        <v>645</v>
      </c>
      <c r="AS36" s="82"/>
      <c r="AT36" s="82"/>
      <c r="AU36" s="69" t="s">
        <v>645</v>
      </c>
      <c r="AV36" s="69" t="s">
        <v>1775</v>
      </c>
      <c r="AW36" s="69"/>
      <c r="AX36" s="41" t="s">
        <v>645</v>
      </c>
      <c r="AY36" s="41"/>
      <c r="AZ36" s="41"/>
      <c r="BA36" s="69" t="s">
        <v>645</v>
      </c>
      <c r="BB36" s="69"/>
      <c r="BC36" s="69"/>
      <c r="BD36" s="41" t="s">
        <v>645</v>
      </c>
      <c r="BE36" s="41"/>
      <c r="BF36" s="41"/>
      <c r="BG36" s="69" t="s">
        <v>569</v>
      </c>
      <c r="BH36" s="69"/>
      <c r="BI36" s="69"/>
      <c r="BJ36" s="41" t="s">
        <v>645</v>
      </c>
      <c r="BK36" s="41"/>
      <c r="BL36" s="41" t="s">
        <v>1613</v>
      </c>
      <c r="BM36" s="69" t="s">
        <v>569</v>
      </c>
      <c r="BN36" s="69"/>
      <c r="BO36" s="69"/>
      <c r="BP36" s="41" t="s">
        <v>645</v>
      </c>
      <c r="BQ36" s="41"/>
      <c r="BR36" s="41" t="s">
        <v>1849</v>
      </c>
    </row>
    <row r="37" spans="1:70" ht="51" outlineLevel="1">
      <c r="A37" s="15" t="s">
        <v>1388</v>
      </c>
      <c r="B37" s="15" t="s">
        <v>1389</v>
      </c>
      <c r="C37" s="15"/>
      <c r="D37" s="15" t="s">
        <v>1390</v>
      </c>
      <c r="E37" s="15" t="s">
        <v>1391</v>
      </c>
      <c r="F37" s="15">
        <f t="shared" si="6"/>
        <v>10</v>
      </c>
      <c r="G37" s="15">
        <f t="shared" si="7"/>
        <v>10</v>
      </c>
      <c r="H37" s="87">
        <f t="shared" si="8"/>
        <v>0.5</v>
      </c>
      <c r="I37" s="15" t="s">
        <v>103</v>
      </c>
      <c r="J37" s="15"/>
      <c r="K37" s="69" t="s">
        <v>645</v>
      </c>
      <c r="L37" s="69"/>
      <c r="M37" s="69"/>
      <c r="N37" s="41" t="s">
        <v>569</v>
      </c>
      <c r="O37" s="41"/>
      <c r="P37" s="41"/>
      <c r="Q37" s="70" t="s">
        <v>569</v>
      </c>
      <c r="R37" s="70"/>
      <c r="S37" s="70"/>
      <c r="T37" s="42" t="s">
        <v>569</v>
      </c>
      <c r="U37" s="42"/>
      <c r="V37" s="42"/>
      <c r="W37" s="70" t="s">
        <v>569</v>
      </c>
      <c r="X37" s="70"/>
      <c r="Y37" s="70"/>
      <c r="Z37" s="42" t="s">
        <v>569</v>
      </c>
      <c r="AA37" s="42"/>
      <c r="AB37" s="42"/>
      <c r="AC37" s="69" t="s">
        <v>645</v>
      </c>
      <c r="AD37" s="69"/>
      <c r="AE37" s="69" t="s">
        <v>1905</v>
      </c>
      <c r="AF37" s="41" t="s">
        <v>645</v>
      </c>
      <c r="AG37" s="41" t="s">
        <v>287</v>
      </c>
      <c r="AH37" s="41"/>
      <c r="AI37" s="69" t="s">
        <v>645</v>
      </c>
      <c r="AJ37" s="69"/>
      <c r="AK37" s="69"/>
      <c r="AL37" s="41" t="s">
        <v>569</v>
      </c>
      <c r="AM37" s="41"/>
      <c r="AN37" s="41"/>
      <c r="AO37" s="69" t="s">
        <v>645</v>
      </c>
      <c r="AP37" s="69" t="s">
        <v>936</v>
      </c>
      <c r="AQ37" s="69"/>
      <c r="AR37" s="82" t="s">
        <v>645</v>
      </c>
      <c r="AS37" s="82" t="s">
        <v>1017</v>
      </c>
      <c r="AT37" s="82" t="s">
        <v>1018</v>
      </c>
      <c r="AU37" s="69" t="s">
        <v>569</v>
      </c>
      <c r="AV37" s="69"/>
      <c r="AW37" s="69"/>
      <c r="AX37" s="41" t="s">
        <v>645</v>
      </c>
      <c r="AY37" s="41" t="s">
        <v>1183</v>
      </c>
      <c r="AZ37" s="41"/>
      <c r="BA37" s="69" t="s">
        <v>645</v>
      </c>
      <c r="BB37" s="69" t="s">
        <v>2018</v>
      </c>
      <c r="BC37" s="69"/>
      <c r="BD37" s="41" t="s">
        <v>645</v>
      </c>
      <c r="BE37" s="41"/>
      <c r="BF37" s="41"/>
      <c r="BG37" s="69" t="s">
        <v>569</v>
      </c>
      <c r="BH37" s="69"/>
      <c r="BI37" s="69"/>
      <c r="BJ37" s="41" t="s">
        <v>569</v>
      </c>
      <c r="BK37" s="41"/>
      <c r="BL37" s="41" t="s">
        <v>1614</v>
      </c>
      <c r="BM37" s="69" t="s">
        <v>569</v>
      </c>
      <c r="BN37" s="69"/>
      <c r="BO37" s="69"/>
      <c r="BP37" s="41" t="s">
        <v>645</v>
      </c>
      <c r="BQ37" s="41"/>
      <c r="BR37" s="41" t="s">
        <v>1850</v>
      </c>
    </row>
    <row r="38" spans="1:70" ht="178.5" outlineLevel="1">
      <c r="A38" s="15" t="s">
        <v>1385</v>
      </c>
      <c r="B38" s="15" t="s">
        <v>1347</v>
      </c>
      <c r="C38" s="10"/>
      <c r="D38" s="15" t="s">
        <v>1386</v>
      </c>
      <c r="E38" s="15" t="s">
        <v>1349</v>
      </c>
      <c r="F38" s="15">
        <f t="shared" si="6"/>
        <v>8</v>
      </c>
      <c r="G38" s="15">
        <f t="shared" si="7"/>
        <v>12</v>
      </c>
      <c r="H38" s="87">
        <f t="shared" si="8"/>
        <v>0.4</v>
      </c>
      <c r="I38" s="15"/>
      <c r="J38" s="15" t="s">
        <v>1176</v>
      </c>
      <c r="K38" s="69" t="s">
        <v>645</v>
      </c>
      <c r="L38" s="69"/>
      <c r="M38" s="69"/>
      <c r="N38" s="41" t="s">
        <v>569</v>
      </c>
      <c r="O38" s="41"/>
      <c r="P38" s="41"/>
      <c r="Q38" s="70" t="s">
        <v>569</v>
      </c>
      <c r="R38" s="70"/>
      <c r="S38" s="70"/>
      <c r="T38" s="42" t="s">
        <v>569</v>
      </c>
      <c r="U38" s="42"/>
      <c r="V38" s="42"/>
      <c r="W38" s="70" t="s">
        <v>569</v>
      </c>
      <c r="X38" s="70"/>
      <c r="Y38" s="70" t="s">
        <v>451</v>
      </c>
      <c r="Z38" s="42" t="s">
        <v>569</v>
      </c>
      <c r="AA38" s="42"/>
      <c r="AB38" s="42"/>
      <c r="AC38" s="69" t="s">
        <v>569</v>
      </c>
      <c r="AD38" s="69"/>
      <c r="AE38" s="69"/>
      <c r="AF38" s="41" t="s">
        <v>645</v>
      </c>
      <c r="AG38" s="41"/>
      <c r="AH38" s="41"/>
      <c r="AI38" s="69" t="s">
        <v>645</v>
      </c>
      <c r="AJ38" s="69"/>
      <c r="AK38" s="69"/>
      <c r="AL38" s="41" t="s">
        <v>569</v>
      </c>
      <c r="AM38" s="41"/>
      <c r="AN38" s="41"/>
      <c r="AO38" s="69" t="s">
        <v>645</v>
      </c>
      <c r="AP38" s="69" t="s">
        <v>936</v>
      </c>
      <c r="AQ38" s="69"/>
      <c r="AR38" s="82" t="s">
        <v>569</v>
      </c>
      <c r="AS38" s="82" t="s">
        <v>1019</v>
      </c>
      <c r="AT38" s="82"/>
      <c r="AU38" s="69" t="s">
        <v>569</v>
      </c>
      <c r="AV38" s="69"/>
      <c r="AW38" s="69"/>
      <c r="AX38" s="41" t="s">
        <v>569</v>
      </c>
      <c r="AY38" s="41"/>
      <c r="AZ38" s="41"/>
      <c r="BA38" s="69" t="s">
        <v>645</v>
      </c>
      <c r="BB38" s="69"/>
      <c r="BC38" s="69"/>
      <c r="BD38" s="41" t="s">
        <v>645</v>
      </c>
      <c r="BE38" s="41"/>
      <c r="BF38" s="41"/>
      <c r="BG38" s="69" t="s">
        <v>569</v>
      </c>
      <c r="BH38" s="69"/>
      <c r="BI38" s="69"/>
      <c r="BJ38" s="41" t="s">
        <v>645</v>
      </c>
      <c r="BK38" s="41"/>
      <c r="BL38" s="41" t="s">
        <v>1615</v>
      </c>
      <c r="BM38" s="69" t="s">
        <v>569</v>
      </c>
      <c r="BN38" s="69"/>
      <c r="BO38" s="69"/>
      <c r="BP38" s="41" t="s">
        <v>645</v>
      </c>
      <c r="BQ38" s="41"/>
      <c r="BR38" s="41"/>
    </row>
    <row r="39" spans="1:70" ht="63.75" outlineLevel="1">
      <c r="A39" s="15" t="s">
        <v>1380</v>
      </c>
      <c r="B39" s="15" t="s">
        <v>1353</v>
      </c>
      <c r="C39" s="10"/>
      <c r="D39" s="15" t="s">
        <v>1352</v>
      </c>
      <c r="E39" s="15" t="s">
        <v>1351</v>
      </c>
      <c r="F39" s="15">
        <f t="shared" si="6"/>
        <v>5</v>
      </c>
      <c r="G39" s="15">
        <f t="shared" si="7"/>
        <v>15</v>
      </c>
      <c r="H39" s="87">
        <f t="shared" si="8"/>
        <v>0.25</v>
      </c>
      <c r="I39" s="15" t="s">
        <v>104</v>
      </c>
      <c r="J39" s="15"/>
      <c r="K39" s="69" t="s">
        <v>569</v>
      </c>
      <c r="L39" s="69"/>
      <c r="M39" s="69" t="s">
        <v>596</v>
      </c>
      <c r="N39" s="41" t="s">
        <v>569</v>
      </c>
      <c r="O39" s="41"/>
      <c r="P39" s="41"/>
      <c r="Q39" s="70" t="s">
        <v>569</v>
      </c>
      <c r="R39" s="70"/>
      <c r="S39" s="70"/>
      <c r="T39" s="42" t="s">
        <v>569</v>
      </c>
      <c r="U39" s="42"/>
      <c r="V39" s="42"/>
      <c r="W39" s="70" t="s">
        <v>569</v>
      </c>
      <c r="X39" s="70"/>
      <c r="Y39" s="70"/>
      <c r="Z39" s="42" t="s">
        <v>569</v>
      </c>
      <c r="AA39" s="42"/>
      <c r="AB39" s="42" t="s">
        <v>1116</v>
      </c>
      <c r="AC39" s="69" t="s">
        <v>645</v>
      </c>
      <c r="AD39" s="69"/>
      <c r="AE39" s="69" t="s">
        <v>1906</v>
      </c>
      <c r="AF39" s="41" t="s">
        <v>645</v>
      </c>
      <c r="AG39" s="41" t="s">
        <v>287</v>
      </c>
      <c r="AH39" s="41"/>
      <c r="AI39" s="69" t="s">
        <v>569</v>
      </c>
      <c r="AJ39" s="69"/>
      <c r="AK39" s="69"/>
      <c r="AL39" s="41" t="s">
        <v>569</v>
      </c>
      <c r="AM39" s="41"/>
      <c r="AN39" s="41"/>
      <c r="AO39" s="69" t="s">
        <v>645</v>
      </c>
      <c r="AP39" s="69" t="s">
        <v>936</v>
      </c>
      <c r="AQ39" s="69"/>
      <c r="AR39" s="82" t="s">
        <v>569</v>
      </c>
      <c r="AS39" s="82"/>
      <c r="AT39" s="82"/>
      <c r="AU39" s="69" t="s">
        <v>569</v>
      </c>
      <c r="AV39" s="69"/>
      <c r="AW39" s="69"/>
      <c r="AX39" s="41" t="s">
        <v>645</v>
      </c>
      <c r="AY39" s="41" t="s">
        <v>1185</v>
      </c>
      <c r="AZ39" s="41"/>
      <c r="BA39" s="69" t="s">
        <v>569</v>
      </c>
      <c r="BB39" s="69"/>
      <c r="BC39" s="69"/>
      <c r="BD39" s="41" t="s">
        <v>645</v>
      </c>
      <c r="BE39" s="41" t="s">
        <v>1998</v>
      </c>
      <c r="BF39" s="41"/>
      <c r="BG39" s="69" t="s">
        <v>569</v>
      </c>
      <c r="BH39" s="69"/>
      <c r="BI39" s="69"/>
      <c r="BJ39" s="41" t="s">
        <v>569</v>
      </c>
      <c r="BK39" s="41"/>
      <c r="BL39" s="41" t="s">
        <v>1616</v>
      </c>
      <c r="BM39" s="69" t="s">
        <v>569</v>
      </c>
      <c r="BN39" s="69"/>
      <c r="BO39" s="69"/>
      <c r="BP39" s="41" t="s">
        <v>569</v>
      </c>
      <c r="BQ39" s="41"/>
      <c r="BR39" s="41"/>
    </row>
    <row r="40" spans="1:70" ht="76.5" outlineLevel="1">
      <c r="A40" s="15" t="s">
        <v>1354</v>
      </c>
      <c r="B40" s="15" t="s">
        <v>1394</v>
      </c>
      <c r="C40" s="10"/>
      <c r="D40" s="15" t="s">
        <v>1356</v>
      </c>
      <c r="E40" s="15" t="s">
        <v>1395</v>
      </c>
      <c r="F40" s="15">
        <f t="shared" si="6"/>
        <v>8</v>
      </c>
      <c r="G40" s="15">
        <f t="shared" si="7"/>
        <v>12</v>
      </c>
      <c r="H40" s="87">
        <f t="shared" si="8"/>
        <v>0.4</v>
      </c>
      <c r="I40" s="15"/>
      <c r="J40" s="15" t="s">
        <v>35</v>
      </c>
      <c r="K40" s="69" t="s">
        <v>645</v>
      </c>
      <c r="L40" s="69"/>
      <c r="M40" s="69"/>
      <c r="N40" s="41" t="s">
        <v>569</v>
      </c>
      <c r="O40" s="41"/>
      <c r="P40" s="41"/>
      <c r="Q40" s="70" t="s">
        <v>569</v>
      </c>
      <c r="R40" s="70"/>
      <c r="S40" s="70"/>
      <c r="T40" s="42" t="s">
        <v>569</v>
      </c>
      <c r="U40" s="42"/>
      <c r="V40" s="42"/>
      <c r="W40" s="70" t="s">
        <v>569</v>
      </c>
      <c r="X40" s="70"/>
      <c r="Y40" s="70"/>
      <c r="Z40" s="42" t="s">
        <v>569</v>
      </c>
      <c r="AA40" s="42"/>
      <c r="AB40" s="42"/>
      <c r="AC40" s="69" t="s">
        <v>569</v>
      </c>
      <c r="AD40" s="69"/>
      <c r="AE40" s="69"/>
      <c r="AF40" s="41" t="s">
        <v>645</v>
      </c>
      <c r="AG40" s="41"/>
      <c r="AH40" s="41"/>
      <c r="AI40" s="69" t="s">
        <v>645</v>
      </c>
      <c r="AJ40" s="69"/>
      <c r="AK40" s="69"/>
      <c r="AL40" s="41" t="s">
        <v>569</v>
      </c>
      <c r="AM40" s="41"/>
      <c r="AN40" s="41"/>
      <c r="AO40" s="69" t="s">
        <v>645</v>
      </c>
      <c r="AP40" s="69" t="s">
        <v>936</v>
      </c>
      <c r="AQ40" s="69"/>
      <c r="AR40" s="82" t="s">
        <v>569</v>
      </c>
      <c r="AS40" s="82"/>
      <c r="AT40" s="82"/>
      <c r="AU40" s="69" t="s">
        <v>569</v>
      </c>
      <c r="AV40" s="69"/>
      <c r="AW40" s="69"/>
      <c r="AX40" s="41" t="s">
        <v>569</v>
      </c>
      <c r="AY40" s="41"/>
      <c r="AZ40" s="41"/>
      <c r="BA40" s="69" t="s">
        <v>645</v>
      </c>
      <c r="BB40" s="69"/>
      <c r="BC40" s="69"/>
      <c r="BD40" s="41" t="s">
        <v>645</v>
      </c>
      <c r="BE40" s="41"/>
      <c r="BF40" s="41"/>
      <c r="BG40" s="69" t="s">
        <v>569</v>
      </c>
      <c r="BH40" s="69"/>
      <c r="BI40" s="69"/>
      <c r="BJ40" s="41" t="s">
        <v>645</v>
      </c>
      <c r="BK40" s="41"/>
      <c r="BL40" s="41" t="s">
        <v>1617</v>
      </c>
      <c r="BM40" s="69" t="s">
        <v>569</v>
      </c>
      <c r="BN40" s="69"/>
      <c r="BO40" s="69"/>
      <c r="BP40" s="41" t="s">
        <v>645</v>
      </c>
      <c r="BQ40" s="41"/>
      <c r="BR40" s="41"/>
    </row>
    <row r="41" spans="1:70" ht="25.5">
      <c r="A41" s="18" t="s">
        <v>1420</v>
      </c>
      <c r="B41" s="15"/>
      <c r="C41" s="10"/>
      <c r="D41" s="15"/>
      <c r="E41" s="15"/>
      <c r="F41" s="15"/>
      <c r="G41" s="15"/>
      <c r="H41" s="15"/>
      <c r="I41" s="15"/>
      <c r="J41" s="15"/>
      <c r="K41" s="67"/>
      <c r="L41" s="69"/>
      <c r="M41" s="69"/>
      <c r="N41" s="39"/>
      <c r="O41" s="41"/>
      <c r="P41" s="41"/>
      <c r="Q41" s="71"/>
      <c r="R41" s="70"/>
      <c r="S41" s="70"/>
      <c r="T41" s="39"/>
      <c r="U41" s="41"/>
      <c r="V41" s="41"/>
      <c r="W41" s="71"/>
      <c r="X41" s="70"/>
      <c r="Y41" s="70"/>
      <c r="Z41" s="57"/>
      <c r="AA41" s="42"/>
      <c r="AB41" s="42"/>
      <c r="AC41" s="67"/>
      <c r="AD41" s="69"/>
      <c r="AE41" s="69"/>
      <c r="AF41" s="39"/>
      <c r="AG41" s="41"/>
      <c r="AH41" s="41"/>
      <c r="AI41" s="67"/>
      <c r="AJ41" s="69"/>
      <c r="AK41" s="69"/>
      <c r="AL41" s="39"/>
      <c r="AM41" s="41"/>
      <c r="AN41" s="41"/>
      <c r="AO41" s="67"/>
      <c r="AP41" s="69"/>
      <c r="AQ41" s="69"/>
      <c r="AR41" s="39"/>
      <c r="AS41" s="82"/>
      <c r="AT41" s="82"/>
      <c r="AU41" s="67"/>
      <c r="AV41" s="69"/>
      <c r="AW41" s="69"/>
      <c r="AX41" s="39"/>
      <c r="AY41" s="41"/>
      <c r="AZ41" s="41"/>
      <c r="BA41" s="67"/>
      <c r="BB41" s="69"/>
      <c r="BC41" s="69"/>
      <c r="BD41" s="41"/>
      <c r="BE41" s="41"/>
      <c r="BF41" s="41"/>
      <c r="BG41" s="67"/>
      <c r="BH41" s="69"/>
      <c r="BI41" s="69"/>
      <c r="BJ41" s="39"/>
      <c r="BK41" s="41"/>
      <c r="BL41" s="41"/>
      <c r="BM41" s="69"/>
      <c r="BN41" s="69"/>
      <c r="BO41" s="69"/>
      <c r="BP41" s="39"/>
      <c r="BQ41" s="41"/>
      <c r="BR41" s="41"/>
    </row>
    <row r="42" spans="1:70" s="3" customFormat="1" ht="128.25" customHeight="1">
      <c r="A42" s="17" t="s">
        <v>780</v>
      </c>
      <c r="B42" s="15" t="s">
        <v>781</v>
      </c>
      <c r="C42" s="15" t="s">
        <v>782</v>
      </c>
      <c r="D42" s="10"/>
      <c r="E42" s="10"/>
      <c r="F42" s="10"/>
      <c r="G42" s="10"/>
      <c r="H42" s="10"/>
      <c r="I42" s="10"/>
      <c r="J42" s="10"/>
      <c r="K42" s="67"/>
      <c r="L42" s="69"/>
      <c r="M42" s="69"/>
      <c r="N42" s="39"/>
      <c r="O42" s="41"/>
      <c r="P42" s="41"/>
      <c r="Q42" s="71"/>
      <c r="R42" s="70"/>
      <c r="S42" s="70"/>
      <c r="T42" s="39"/>
      <c r="U42" s="41"/>
      <c r="V42" s="41"/>
      <c r="W42" s="71"/>
      <c r="X42" s="70"/>
      <c r="Y42" s="70" t="s">
        <v>452</v>
      </c>
      <c r="Z42" s="57"/>
      <c r="AA42" s="42"/>
      <c r="AB42" s="42" t="s">
        <v>1117</v>
      </c>
      <c r="AC42" s="67"/>
      <c r="AD42" s="69"/>
      <c r="AE42" s="69"/>
      <c r="AF42" s="39"/>
      <c r="AG42" s="41"/>
      <c r="AH42" s="41"/>
      <c r="AI42" s="67" t="s">
        <v>569</v>
      </c>
      <c r="AJ42" s="69"/>
      <c r="AK42" s="69"/>
      <c r="AL42" s="39"/>
      <c r="AM42" s="41"/>
      <c r="AN42" s="41"/>
      <c r="AO42" s="67"/>
      <c r="AP42" s="69" t="s">
        <v>946</v>
      </c>
      <c r="AQ42" s="69"/>
      <c r="AR42" s="39"/>
      <c r="AS42" s="82"/>
      <c r="AT42" s="82"/>
      <c r="AU42" s="67"/>
      <c r="AV42" s="69"/>
      <c r="AW42" s="69"/>
      <c r="AX42" s="39"/>
      <c r="AY42" s="41"/>
      <c r="AZ42" s="41"/>
      <c r="BA42" s="67"/>
      <c r="BB42" s="69"/>
      <c r="BC42" s="69"/>
      <c r="BD42" s="41"/>
      <c r="BE42" s="41"/>
      <c r="BF42" s="41"/>
      <c r="BG42" s="67"/>
      <c r="BH42" s="69"/>
      <c r="BI42" s="69"/>
      <c r="BJ42" s="39"/>
      <c r="BK42" s="41"/>
      <c r="BL42" s="41"/>
      <c r="BM42" s="68"/>
      <c r="BN42" s="68"/>
      <c r="BO42" s="68"/>
      <c r="BP42" s="39"/>
      <c r="BQ42" s="41"/>
      <c r="BR42" s="41"/>
    </row>
    <row r="43" spans="1:70" ht="89.25" outlineLevel="1">
      <c r="A43" s="15" t="s">
        <v>1379</v>
      </c>
      <c r="B43" s="15" t="s">
        <v>783</v>
      </c>
      <c r="C43" s="10"/>
      <c r="D43" s="15" t="s">
        <v>784</v>
      </c>
      <c r="E43" s="15" t="s">
        <v>785</v>
      </c>
      <c r="F43" s="15">
        <f aca="true" t="shared" si="9" ref="F43:F48">COUNTIF(K43:EI43,"Yes")</f>
        <v>4</v>
      </c>
      <c r="G43" s="15">
        <f aca="true" t="shared" si="10" ref="G43:G48">COUNTIF(K43:EI43,"No")</f>
        <v>16</v>
      </c>
      <c r="H43" s="87">
        <f aca="true" t="shared" si="11" ref="H43:H48">F43/(F43+G43)</f>
        <v>0.2</v>
      </c>
      <c r="I43" s="15" t="s">
        <v>105</v>
      </c>
      <c r="J43" s="15" t="s">
        <v>38</v>
      </c>
      <c r="K43" s="69" t="s">
        <v>569</v>
      </c>
      <c r="L43" s="69"/>
      <c r="M43" s="69" t="s">
        <v>598</v>
      </c>
      <c r="N43" s="41" t="s">
        <v>569</v>
      </c>
      <c r="O43" s="41"/>
      <c r="P43" s="41"/>
      <c r="Q43" s="70" t="s">
        <v>569</v>
      </c>
      <c r="R43" s="70"/>
      <c r="S43" s="70"/>
      <c r="T43" s="42" t="s">
        <v>569</v>
      </c>
      <c r="U43" s="42"/>
      <c r="V43" s="42"/>
      <c r="W43" s="70" t="s">
        <v>569</v>
      </c>
      <c r="X43" s="70"/>
      <c r="Y43" s="70"/>
      <c r="Z43" s="42" t="s">
        <v>569</v>
      </c>
      <c r="AA43" s="42"/>
      <c r="AB43" s="42"/>
      <c r="AC43" s="69" t="s">
        <v>569</v>
      </c>
      <c r="AD43" s="69"/>
      <c r="AE43" s="69"/>
      <c r="AF43" s="41" t="s">
        <v>645</v>
      </c>
      <c r="AG43" s="41" t="s">
        <v>287</v>
      </c>
      <c r="AH43" s="41"/>
      <c r="AI43" s="69" t="s">
        <v>569</v>
      </c>
      <c r="AJ43" s="69"/>
      <c r="AK43" s="69"/>
      <c r="AL43" s="41" t="s">
        <v>569</v>
      </c>
      <c r="AM43" s="41"/>
      <c r="AN43" s="41"/>
      <c r="AO43" s="69" t="s">
        <v>569</v>
      </c>
      <c r="AP43" s="69"/>
      <c r="AQ43" s="69"/>
      <c r="AR43" s="82" t="s">
        <v>569</v>
      </c>
      <c r="AS43" s="82"/>
      <c r="AT43" s="82" t="s">
        <v>1020</v>
      </c>
      <c r="AU43" s="69" t="s">
        <v>645</v>
      </c>
      <c r="AV43" s="69" t="s">
        <v>1776</v>
      </c>
      <c r="AW43" s="69"/>
      <c r="AX43" s="41" t="s">
        <v>569</v>
      </c>
      <c r="AY43" s="41"/>
      <c r="AZ43" s="41"/>
      <c r="BA43" s="69" t="s">
        <v>645</v>
      </c>
      <c r="BB43" s="69" t="s">
        <v>2018</v>
      </c>
      <c r="BC43" s="69"/>
      <c r="BD43" s="41" t="s">
        <v>645</v>
      </c>
      <c r="BE43" s="41"/>
      <c r="BF43" s="41"/>
      <c r="BG43" s="69" t="s">
        <v>569</v>
      </c>
      <c r="BH43" s="69"/>
      <c r="BI43" s="69"/>
      <c r="BJ43" s="41" t="s">
        <v>569</v>
      </c>
      <c r="BK43" s="41"/>
      <c r="BL43" s="41" t="s">
        <v>1618</v>
      </c>
      <c r="BM43" s="69" t="s">
        <v>569</v>
      </c>
      <c r="BN43" s="69"/>
      <c r="BO43" s="69"/>
      <c r="BP43" s="41" t="s">
        <v>569</v>
      </c>
      <c r="BQ43" s="41"/>
      <c r="BR43" s="41"/>
    </row>
    <row r="44" spans="1:70" ht="51" outlineLevel="1">
      <c r="A44" s="15" t="s">
        <v>786</v>
      </c>
      <c r="B44" s="15" t="s">
        <v>787</v>
      </c>
      <c r="C44" s="15"/>
      <c r="D44" s="15" t="s">
        <v>788</v>
      </c>
      <c r="E44" s="15" t="s">
        <v>785</v>
      </c>
      <c r="F44" s="15">
        <f t="shared" si="9"/>
        <v>5</v>
      </c>
      <c r="G44" s="15">
        <f t="shared" si="10"/>
        <v>15</v>
      </c>
      <c r="H44" s="87">
        <f t="shared" si="11"/>
        <v>0.25</v>
      </c>
      <c r="I44" s="15" t="s">
        <v>36</v>
      </c>
      <c r="J44" s="15" t="s">
        <v>37</v>
      </c>
      <c r="K44" s="69" t="s">
        <v>569</v>
      </c>
      <c r="L44" s="69"/>
      <c r="M44" s="69" t="s">
        <v>598</v>
      </c>
      <c r="N44" s="41" t="s">
        <v>569</v>
      </c>
      <c r="O44" s="41"/>
      <c r="P44" s="41"/>
      <c r="Q44" s="70" t="s">
        <v>569</v>
      </c>
      <c r="R44" s="70"/>
      <c r="S44" s="70"/>
      <c r="T44" s="42" t="s">
        <v>569</v>
      </c>
      <c r="U44" s="42"/>
      <c r="V44" s="42"/>
      <c r="W44" s="70" t="s">
        <v>569</v>
      </c>
      <c r="X44" s="70"/>
      <c r="Y44" s="70"/>
      <c r="Z44" s="42" t="s">
        <v>569</v>
      </c>
      <c r="AA44" s="42"/>
      <c r="AB44" s="42"/>
      <c r="AC44" s="69" t="s">
        <v>569</v>
      </c>
      <c r="AD44" s="69"/>
      <c r="AE44" s="69"/>
      <c r="AF44" s="41" t="s">
        <v>645</v>
      </c>
      <c r="AG44" s="41" t="s">
        <v>287</v>
      </c>
      <c r="AH44" s="41"/>
      <c r="AI44" s="69" t="s">
        <v>569</v>
      </c>
      <c r="AJ44" s="69"/>
      <c r="AK44" s="69"/>
      <c r="AL44" s="41" t="s">
        <v>569</v>
      </c>
      <c r="AM44" s="41"/>
      <c r="AN44" s="41"/>
      <c r="AO44" s="69" t="s">
        <v>569</v>
      </c>
      <c r="AP44" s="69"/>
      <c r="AQ44" s="69"/>
      <c r="AR44" s="82" t="s">
        <v>569</v>
      </c>
      <c r="AS44" s="82"/>
      <c r="AT44" s="82"/>
      <c r="AU44" s="69" t="s">
        <v>645</v>
      </c>
      <c r="AV44" s="69" t="s">
        <v>1776</v>
      </c>
      <c r="AW44" s="69"/>
      <c r="AX44" s="41" t="s">
        <v>569</v>
      </c>
      <c r="AY44" s="41"/>
      <c r="AZ44" s="41"/>
      <c r="BA44" s="69" t="s">
        <v>645</v>
      </c>
      <c r="BB44" s="69" t="s">
        <v>2018</v>
      </c>
      <c r="BC44" s="69"/>
      <c r="BD44" s="41" t="s">
        <v>645</v>
      </c>
      <c r="BE44" s="41"/>
      <c r="BF44" s="41"/>
      <c r="BG44" s="69" t="s">
        <v>569</v>
      </c>
      <c r="BH44" s="69"/>
      <c r="BI44" s="69"/>
      <c r="BJ44" s="41" t="s">
        <v>645</v>
      </c>
      <c r="BK44" s="41" t="s">
        <v>1619</v>
      </c>
      <c r="BL44" s="41" t="s">
        <v>1620</v>
      </c>
      <c r="BM44" s="69" t="s">
        <v>569</v>
      </c>
      <c r="BN44" s="69"/>
      <c r="BO44" s="69"/>
      <c r="BP44" s="41" t="s">
        <v>569</v>
      </c>
      <c r="BQ44" s="41"/>
      <c r="BR44" s="41"/>
    </row>
    <row r="45" spans="1:70" ht="51" outlineLevel="1">
      <c r="A45" s="15" t="s">
        <v>789</v>
      </c>
      <c r="B45" s="15" t="s">
        <v>752</v>
      </c>
      <c r="C45" s="10"/>
      <c r="D45" s="20" t="s">
        <v>1414</v>
      </c>
      <c r="E45" s="15" t="s">
        <v>790</v>
      </c>
      <c r="F45" s="15">
        <f t="shared" si="9"/>
        <v>5</v>
      </c>
      <c r="G45" s="15">
        <f t="shared" si="10"/>
        <v>15</v>
      </c>
      <c r="H45" s="87">
        <f t="shared" si="11"/>
        <v>0.25</v>
      </c>
      <c r="I45" s="15"/>
      <c r="J45" s="15"/>
      <c r="K45" s="69" t="s">
        <v>569</v>
      </c>
      <c r="L45" s="69"/>
      <c r="M45" s="69" t="s">
        <v>598</v>
      </c>
      <c r="N45" s="41" t="s">
        <v>569</v>
      </c>
      <c r="O45" s="41"/>
      <c r="P45" s="41"/>
      <c r="Q45" s="70" t="s">
        <v>569</v>
      </c>
      <c r="R45" s="70"/>
      <c r="S45" s="70"/>
      <c r="T45" s="42" t="s">
        <v>569</v>
      </c>
      <c r="U45" s="42"/>
      <c r="V45" s="42"/>
      <c r="W45" s="70" t="s">
        <v>569</v>
      </c>
      <c r="X45" s="70"/>
      <c r="Y45" s="70"/>
      <c r="Z45" s="42" t="s">
        <v>569</v>
      </c>
      <c r="AA45" s="42"/>
      <c r="AB45" s="42"/>
      <c r="AC45" s="69" t="s">
        <v>569</v>
      </c>
      <c r="AD45" s="69"/>
      <c r="AE45" s="69"/>
      <c r="AF45" s="41" t="s">
        <v>645</v>
      </c>
      <c r="AG45" s="41"/>
      <c r="AH45" s="41"/>
      <c r="AI45" s="69" t="s">
        <v>569</v>
      </c>
      <c r="AJ45" s="69"/>
      <c r="AK45" s="69"/>
      <c r="AL45" s="41" t="s">
        <v>569</v>
      </c>
      <c r="AM45" s="41"/>
      <c r="AN45" s="41"/>
      <c r="AO45" s="69" t="s">
        <v>569</v>
      </c>
      <c r="AP45" s="69"/>
      <c r="AQ45" s="69"/>
      <c r="AR45" s="82" t="s">
        <v>569</v>
      </c>
      <c r="AS45" s="82"/>
      <c r="AT45" s="82"/>
      <c r="AU45" s="69" t="s">
        <v>645</v>
      </c>
      <c r="AV45" s="69" t="s">
        <v>1776</v>
      </c>
      <c r="AW45" s="69"/>
      <c r="AX45" s="41" t="s">
        <v>569</v>
      </c>
      <c r="AY45" s="41"/>
      <c r="AZ45" s="41"/>
      <c r="BA45" s="69" t="s">
        <v>645</v>
      </c>
      <c r="BB45" s="69"/>
      <c r="BC45" s="69"/>
      <c r="BD45" s="41" t="s">
        <v>645</v>
      </c>
      <c r="BE45" s="41"/>
      <c r="BF45" s="41"/>
      <c r="BG45" s="69" t="s">
        <v>569</v>
      </c>
      <c r="BH45" s="69"/>
      <c r="BI45" s="69"/>
      <c r="BJ45" s="41" t="s">
        <v>645</v>
      </c>
      <c r="BK45" s="41" t="s">
        <v>1621</v>
      </c>
      <c r="BL45" s="41"/>
      <c r="BM45" s="69" t="s">
        <v>569</v>
      </c>
      <c r="BN45" s="69"/>
      <c r="BO45" s="69"/>
      <c r="BP45" s="41" t="s">
        <v>569</v>
      </c>
      <c r="BQ45" s="41"/>
      <c r="BR45" s="41"/>
    </row>
    <row r="46" spans="1:70" ht="178.5" outlineLevel="1">
      <c r="A46" s="15" t="s">
        <v>791</v>
      </c>
      <c r="B46" s="15" t="s">
        <v>1347</v>
      </c>
      <c r="C46" s="10"/>
      <c r="D46" s="15" t="s">
        <v>792</v>
      </c>
      <c r="E46" s="15" t="s">
        <v>1349</v>
      </c>
      <c r="F46" s="15">
        <f t="shared" si="9"/>
        <v>4</v>
      </c>
      <c r="G46" s="15">
        <f t="shared" si="10"/>
        <v>16</v>
      </c>
      <c r="H46" s="87">
        <f t="shared" si="11"/>
        <v>0.2</v>
      </c>
      <c r="I46" s="15"/>
      <c r="J46" s="15"/>
      <c r="K46" s="69" t="s">
        <v>569</v>
      </c>
      <c r="L46" s="69"/>
      <c r="M46" s="69" t="s">
        <v>598</v>
      </c>
      <c r="N46" s="41" t="s">
        <v>569</v>
      </c>
      <c r="O46" s="41"/>
      <c r="P46" s="41"/>
      <c r="Q46" s="70" t="s">
        <v>569</v>
      </c>
      <c r="R46" s="70"/>
      <c r="S46" s="70"/>
      <c r="T46" s="42" t="s">
        <v>569</v>
      </c>
      <c r="U46" s="42"/>
      <c r="V46" s="42"/>
      <c r="W46" s="70" t="s">
        <v>569</v>
      </c>
      <c r="X46" s="70"/>
      <c r="Y46" s="70"/>
      <c r="Z46" s="42" t="s">
        <v>569</v>
      </c>
      <c r="AA46" s="42"/>
      <c r="AB46" s="42"/>
      <c r="AC46" s="69" t="s">
        <v>569</v>
      </c>
      <c r="AD46" s="69"/>
      <c r="AE46" s="69"/>
      <c r="AF46" s="41" t="s">
        <v>645</v>
      </c>
      <c r="AG46" s="41"/>
      <c r="AH46" s="41"/>
      <c r="AI46" s="69" t="s">
        <v>569</v>
      </c>
      <c r="AJ46" s="69"/>
      <c r="AK46" s="69"/>
      <c r="AL46" s="41" t="s">
        <v>569</v>
      </c>
      <c r="AM46" s="41"/>
      <c r="AN46" s="41"/>
      <c r="AO46" s="69" t="s">
        <v>569</v>
      </c>
      <c r="AP46" s="69"/>
      <c r="AQ46" s="69"/>
      <c r="AR46" s="82" t="s">
        <v>569</v>
      </c>
      <c r="AS46" s="82"/>
      <c r="AT46" s="82"/>
      <c r="AU46" s="69" t="s">
        <v>569</v>
      </c>
      <c r="AV46" s="69"/>
      <c r="AW46" s="69"/>
      <c r="AX46" s="41" t="s">
        <v>569</v>
      </c>
      <c r="AY46" s="41"/>
      <c r="AZ46" s="41"/>
      <c r="BA46" s="69" t="s">
        <v>645</v>
      </c>
      <c r="BB46" s="69"/>
      <c r="BC46" s="69"/>
      <c r="BD46" s="41" t="s">
        <v>645</v>
      </c>
      <c r="BE46" s="41"/>
      <c r="BF46" s="41"/>
      <c r="BG46" s="69" t="s">
        <v>569</v>
      </c>
      <c r="BH46" s="69"/>
      <c r="BI46" s="69"/>
      <c r="BJ46" s="41" t="s">
        <v>645</v>
      </c>
      <c r="BK46" s="41"/>
      <c r="BL46" s="41"/>
      <c r="BM46" s="69" t="s">
        <v>569</v>
      </c>
      <c r="BN46" s="69"/>
      <c r="BO46" s="69"/>
      <c r="BP46" s="41" t="s">
        <v>569</v>
      </c>
      <c r="BQ46" s="41"/>
      <c r="BR46" s="41"/>
    </row>
    <row r="47" spans="1:70" ht="63.75" customHeight="1" outlineLevel="1">
      <c r="A47" s="15" t="s">
        <v>1380</v>
      </c>
      <c r="B47" s="15" t="s">
        <v>1353</v>
      </c>
      <c r="C47" s="10"/>
      <c r="D47" s="15" t="s">
        <v>1352</v>
      </c>
      <c r="E47" s="15" t="s">
        <v>1351</v>
      </c>
      <c r="F47" s="15">
        <f t="shared" si="9"/>
        <v>4</v>
      </c>
      <c r="G47" s="15">
        <f t="shared" si="10"/>
        <v>16</v>
      </c>
      <c r="H47" s="87">
        <f t="shared" si="11"/>
        <v>0.2</v>
      </c>
      <c r="I47" s="15" t="s">
        <v>106</v>
      </c>
      <c r="J47" s="15"/>
      <c r="K47" s="69" t="s">
        <v>569</v>
      </c>
      <c r="L47" s="69"/>
      <c r="M47" s="69" t="s">
        <v>598</v>
      </c>
      <c r="N47" s="41" t="s">
        <v>569</v>
      </c>
      <c r="O47" s="41"/>
      <c r="P47" s="41"/>
      <c r="Q47" s="70" t="s">
        <v>569</v>
      </c>
      <c r="R47" s="70"/>
      <c r="S47" s="70"/>
      <c r="T47" s="42" t="s">
        <v>569</v>
      </c>
      <c r="U47" s="42"/>
      <c r="V47" s="42"/>
      <c r="W47" s="70" t="s">
        <v>569</v>
      </c>
      <c r="X47" s="70"/>
      <c r="Y47" s="70"/>
      <c r="Z47" s="42" t="s">
        <v>569</v>
      </c>
      <c r="AA47" s="42"/>
      <c r="AB47" s="42"/>
      <c r="AC47" s="69" t="s">
        <v>569</v>
      </c>
      <c r="AD47" s="69"/>
      <c r="AE47" s="69"/>
      <c r="AF47" s="41" t="s">
        <v>645</v>
      </c>
      <c r="AG47" s="41" t="s">
        <v>287</v>
      </c>
      <c r="AH47" s="41"/>
      <c r="AI47" s="69" t="s">
        <v>569</v>
      </c>
      <c r="AJ47" s="69"/>
      <c r="AK47" s="69"/>
      <c r="AL47" s="41" t="s">
        <v>569</v>
      </c>
      <c r="AM47" s="41"/>
      <c r="AN47" s="41"/>
      <c r="AO47" s="69" t="s">
        <v>569</v>
      </c>
      <c r="AP47" s="69"/>
      <c r="AQ47" s="69"/>
      <c r="AR47" s="82" t="s">
        <v>569</v>
      </c>
      <c r="AS47" s="82"/>
      <c r="AT47" s="82"/>
      <c r="AU47" s="69" t="s">
        <v>645</v>
      </c>
      <c r="AV47" s="69" t="s">
        <v>1776</v>
      </c>
      <c r="AW47" s="69"/>
      <c r="AX47" s="41" t="s">
        <v>569</v>
      </c>
      <c r="AY47" s="41"/>
      <c r="AZ47" s="41"/>
      <c r="BA47" s="69" t="s">
        <v>569</v>
      </c>
      <c r="BB47" s="69" t="s">
        <v>2018</v>
      </c>
      <c r="BC47" s="69"/>
      <c r="BD47" s="41" t="s">
        <v>645</v>
      </c>
      <c r="BE47" s="41" t="s">
        <v>1998</v>
      </c>
      <c r="BF47" s="41"/>
      <c r="BG47" s="69" t="s">
        <v>569</v>
      </c>
      <c r="BH47" s="69"/>
      <c r="BI47" s="69"/>
      <c r="BJ47" s="41" t="s">
        <v>645</v>
      </c>
      <c r="BK47" s="41"/>
      <c r="BL47" s="41" t="s">
        <v>1622</v>
      </c>
      <c r="BM47" s="69" t="s">
        <v>569</v>
      </c>
      <c r="BN47" s="69"/>
      <c r="BO47" s="69"/>
      <c r="BP47" s="41" t="s">
        <v>569</v>
      </c>
      <c r="BQ47" s="41"/>
      <c r="BR47" s="41"/>
    </row>
    <row r="48" spans="1:70" ht="76.5" customHeight="1" outlineLevel="1">
      <c r="A48" s="15" t="s">
        <v>1354</v>
      </c>
      <c r="B48" s="15" t="s">
        <v>793</v>
      </c>
      <c r="C48" s="10"/>
      <c r="D48" s="15" t="s">
        <v>1356</v>
      </c>
      <c r="E48" s="15" t="s">
        <v>794</v>
      </c>
      <c r="F48" s="15">
        <f t="shared" si="9"/>
        <v>4</v>
      </c>
      <c r="G48" s="15">
        <f t="shared" si="10"/>
        <v>16</v>
      </c>
      <c r="H48" s="87">
        <f t="shared" si="11"/>
        <v>0.2</v>
      </c>
      <c r="I48" s="15"/>
      <c r="J48" s="15"/>
      <c r="K48" s="69" t="s">
        <v>569</v>
      </c>
      <c r="L48" s="69"/>
      <c r="M48" s="69" t="s">
        <v>598</v>
      </c>
      <c r="N48" s="41" t="s">
        <v>569</v>
      </c>
      <c r="O48" s="41"/>
      <c r="P48" s="41"/>
      <c r="Q48" s="70" t="s">
        <v>569</v>
      </c>
      <c r="R48" s="70"/>
      <c r="S48" s="70"/>
      <c r="T48" s="42" t="s">
        <v>569</v>
      </c>
      <c r="U48" s="42"/>
      <c r="V48" s="42"/>
      <c r="W48" s="70" t="s">
        <v>569</v>
      </c>
      <c r="X48" s="70"/>
      <c r="Y48" s="70"/>
      <c r="Z48" s="42" t="s">
        <v>569</v>
      </c>
      <c r="AA48" s="42"/>
      <c r="AB48" s="42"/>
      <c r="AC48" s="69" t="s">
        <v>569</v>
      </c>
      <c r="AD48" s="69"/>
      <c r="AE48" s="69"/>
      <c r="AF48" s="41" t="s">
        <v>645</v>
      </c>
      <c r="AG48" s="41"/>
      <c r="AH48" s="41"/>
      <c r="AI48" s="69" t="s">
        <v>569</v>
      </c>
      <c r="AJ48" s="69"/>
      <c r="AK48" s="69"/>
      <c r="AL48" s="41" t="s">
        <v>569</v>
      </c>
      <c r="AM48" s="41"/>
      <c r="AN48" s="41"/>
      <c r="AO48" s="69" t="s">
        <v>569</v>
      </c>
      <c r="AP48" s="69"/>
      <c r="AQ48" s="69"/>
      <c r="AR48" s="82" t="s">
        <v>569</v>
      </c>
      <c r="AS48" s="82"/>
      <c r="AT48" s="82"/>
      <c r="AU48" s="69" t="s">
        <v>569</v>
      </c>
      <c r="AV48" s="69" t="s">
        <v>1777</v>
      </c>
      <c r="AW48" s="69"/>
      <c r="AX48" s="41" t="s">
        <v>569</v>
      </c>
      <c r="AY48" s="41"/>
      <c r="AZ48" s="41"/>
      <c r="BA48" s="69" t="s">
        <v>645</v>
      </c>
      <c r="BB48" s="69"/>
      <c r="BC48" s="69"/>
      <c r="BD48" s="41" t="s">
        <v>645</v>
      </c>
      <c r="BE48" s="41"/>
      <c r="BF48" s="41"/>
      <c r="BG48" s="69" t="s">
        <v>569</v>
      </c>
      <c r="BH48" s="69"/>
      <c r="BI48" s="69"/>
      <c r="BJ48" s="41" t="s">
        <v>645</v>
      </c>
      <c r="BK48" s="41"/>
      <c r="BL48" s="41"/>
      <c r="BM48" s="69" t="s">
        <v>569</v>
      </c>
      <c r="BN48" s="69"/>
      <c r="BO48" s="69"/>
      <c r="BP48" s="41" t="s">
        <v>569</v>
      </c>
      <c r="BQ48" s="41"/>
      <c r="BR48" s="41"/>
    </row>
    <row r="49" spans="1:70" ht="25.5">
      <c r="A49" s="18" t="s">
        <v>1420</v>
      </c>
      <c r="B49" s="15"/>
      <c r="C49" s="10"/>
      <c r="D49" s="15"/>
      <c r="E49" s="15"/>
      <c r="F49" s="15"/>
      <c r="G49" s="15"/>
      <c r="H49" s="15"/>
      <c r="I49" s="15"/>
      <c r="J49" s="15"/>
      <c r="K49" s="67"/>
      <c r="L49" s="69"/>
      <c r="M49" s="69"/>
      <c r="N49" s="39"/>
      <c r="O49" s="41"/>
      <c r="P49" s="41"/>
      <c r="Q49" s="71"/>
      <c r="R49" s="70"/>
      <c r="S49" s="70"/>
      <c r="T49" s="39"/>
      <c r="U49" s="41"/>
      <c r="V49" s="41"/>
      <c r="W49" s="71"/>
      <c r="X49" s="70"/>
      <c r="Y49" s="70"/>
      <c r="Z49" s="57"/>
      <c r="AA49" s="42"/>
      <c r="AB49" s="42"/>
      <c r="AC49" s="67"/>
      <c r="AD49" s="69"/>
      <c r="AE49" s="69"/>
      <c r="AF49" s="39"/>
      <c r="AG49" s="41"/>
      <c r="AH49" s="41"/>
      <c r="AI49" s="67"/>
      <c r="AJ49" s="69"/>
      <c r="AK49" s="69"/>
      <c r="AL49" s="39"/>
      <c r="AM49" s="41"/>
      <c r="AN49" s="41"/>
      <c r="AO49" s="67"/>
      <c r="AP49" s="69"/>
      <c r="AQ49" s="69"/>
      <c r="AR49" s="39"/>
      <c r="AS49" s="82"/>
      <c r="AT49" s="82"/>
      <c r="AU49" s="67"/>
      <c r="AV49" s="69"/>
      <c r="AW49" s="69"/>
      <c r="AX49" s="39"/>
      <c r="AY49" s="41"/>
      <c r="AZ49" s="41"/>
      <c r="BA49" s="67"/>
      <c r="BB49" s="69"/>
      <c r="BC49" s="69"/>
      <c r="BD49" s="41"/>
      <c r="BE49" s="41"/>
      <c r="BF49" s="41"/>
      <c r="BG49" s="67"/>
      <c r="BH49" s="69"/>
      <c r="BI49" s="69"/>
      <c r="BJ49" s="39"/>
      <c r="BK49" s="41"/>
      <c r="BL49" s="41"/>
      <c r="BM49" s="69"/>
      <c r="BN49" s="69"/>
      <c r="BO49" s="69"/>
      <c r="BP49" s="39"/>
      <c r="BQ49" s="41"/>
      <c r="BR49" s="41"/>
    </row>
    <row r="50" spans="1:70" ht="89.25">
      <c r="A50" s="17" t="s">
        <v>1396</v>
      </c>
      <c r="B50" s="15" t="s">
        <v>1397</v>
      </c>
      <c r="C50" s="15"/>
      <c r="D50" s="10"/>
      <c r="E50" s="10"/>
      <c r="F50" s="10"/>
      <c r="G50" s="10"/>
      <c r="H50" s="10"/>
      <c r="I50" s="10"/>
      <c r="J50" s="10"/>
      <c r="K50" s="67"/>
      <c r="L50" s="69"/>
      <c r="M50" s="69"/>
      <c r="N50" s="39"/>
      <c r="O50" s="41"/>
      <c r="P50" s="41"/>
      <c r="Q50" s="71"/>
      <c r="R50" s="70"/>
      <c r="S50" s="70"/>
      <c r="T50" s="39"/>
      <c r="U50" s="41"/>
      <c r="V50" s="41"/>
      <c r="W50" s="71"/>
      <c r="X50" s="70"/>
      <c r="Y50" s="70" t="s">
        <v>1080</v>
      </c>
      <c r="Z50" s="57"/>
      <c r="AA50" s="42"/>
      <c r="AB50" s="42"/>
      <c r="AC50" s="67"/>
      <c r="AD50" s="69"/>
      <c r="AE50" s="69"/>
      <c r="AF50" s="39"/>
      <c r="AG50" s="41"/>
      <c r="AH50" s="41"/>
      <c r="AI50" s="67" t="s">
        <v>645</v>
      </c>
      <c r="AJ50" s="69"/>
      <c r="AK50" s="69"/>
      <c r="AL50" s="39"/>
      <c r="AM50" s="41"/>
      <c r="AN50" s="41"/>
      <c r="AO50" s="67"/>
      <c r="AP50" s="69"/>
      <c r="AQ50" s="69"/>
      <c r="AR50" s="39"/>
      <c r="AS50" s="82"/>
      <c r="AT50" s="82"/>
      <c r="AU50" s="67"/>
      <c r="AV50" s="69"/>
      <c r="AW50" s="69"/>
      <c r="AX50" s="39"/>
      <c r="AY50" s="41"/>
      <c r="AZ50" s="41"/>
      <c r="BA50" s="67"/>
      <c r="BB50" s="69"/>
      <c r="BC50" s="69"/>
      <c r="BD50" s="41"/>
      <c r="BE50" s="41"/>
      <c r="BF50" s="41"/>
      <c r="BG50" s="67"/>
      <c r="BH50" s="69"/>
      <c r="BI50" s="69"/>
      <c r="BJ50" s="39"/>
      <c r="BK50" s="41"/>
      <c r="BL50" s="41"/>
      <c r="BM50" s="68"/>
      <c r="BN50" s="68"/>
      <c r="BO50" s="68"/>
      <c r="BP50" s="39"/>
      <c r="BQ50" s="41"/>
      <c r="BR50" s="41"/>
    </row>
    <row r="51" spans="1:70" ht="255" outlineLevel="1">
      <c r="A51" s="15" t="s">
        <v>742</v>
      </c>
      <c r="B51" s="15" t="s">
        <v>743</v>
      </c>
      <c r="C51" s="10"/>
      <c r="D51" s="15" t="s">
        <v>1400</v>
      </c>
      <c r="E51" s="15" t="s">
        <v>1401</v>
      </c>
      <c r="F51" s="15">
        <f aca="true" t="shared" si="12" ref="F51:F57">COUNTIF(K51:EI51,"Yes")</f>
        <v>13</v>
      </c>
      <c r="G51" s="15">
        <f aca="true" t="shared" si="13" ref="G51:G57">COUNTIF(K51:EI51,"No")</f>
        <v>7</v>
      </c>
      <c r="H51" s="87">
        <f aca="true" t="shared" si="14" ref="H51:H57">F51/(F51+G51)</f>
        <v>0.65</v>
      </c>
      <c r="I51" s="15" t="s">
        <v>40</v>
      </c>
      <c r="J51" s="15"/>
      <c r="K51" s="69" t="s">
        <v>645</v>
      </c>
      <c r="L51" s="69" t="s">
        <v>599</v>
      </c>
      <c r="M51" s="69"/>
      <c r="N51" s="41" t="s">
        <v>645</v>
      </c>
      <c r="O51" s="41" t="s">
        <v>568</v>
      </c>
      <c r="P51" s="41"/>
      <c r="Q51" s="70" t="s">
        <v>645</v>
      </c>
      <c r="R51" s="70" t="s">
        <v>836</v>
      </c>
      <c r="S51" s="70"/>
      <c r="T51" s="42" t="s">
        <v>569</v>
      </c>
      <c r="U51" s="42"/>
      <c r="V51" s="42"/>
      <c r="W51" s="70" t="s">
        <v>569</v>
      </c>
      <c r="X51" s="70"/>
      <c r="Y51" s="70"/>
      <c r="Z51" s="42" t="s">
        <v>645</v>
      </c>
      <c r="AA51" s="42"/>
      <c r="AB51" s="42" t="s">
        <v>1118</v>
      </c>
      <c r="AC51" s="69" t="s">
        <v>569</v>
      </c>
      <c r="AD51" s="69"/>
      <c r="AE51" s="69"/>
      <c r="AF51" s="41" t="s">
        <v>645</v>
      </c>
      <c r="AG51" s="41" t="s">
        <v>287</v>
      </c>
      <c r="AH51" s="41"/>
      <c r="AI51" s="69" t="s">
        <v>645</v>
      </c>
      <c r="AJ51" s="69" t="s">
        <v>1469</v>
      </c>
      <c r="AK51" s="69"/>
      <c r="AL51" s="41" t="s">
        <v>569</v>
      </c>
      <c r="AM51" s="41"/>
      <c r="AN51" s="41"/>
      <c r="AO51" s="69" t="s">
        <v>645</v>
      </c>
      <c r="AP51" s="69" t="s">
        <v>936</v>
      </c>
      <c r="AQ51" s="69"/>
      <c r="AR51" s="82" t="s">
        <v>569</v>
      </c>
      <c r="AS51" s="82"/>
      <c r="AT51" s="82"/>
      <c r="AU51" s="69" t="s">
        <v>569</v>
      </c>
      <c r="AV51" s="69"/>
      <c r="AW51" s="69"/>
      <c r="AX51" s="41" t="s">
        <v>645</v>
      </c>
      <c r="AY51" s="43" t="s">
        <v>1186</v>
      </c>
      <c r="AZ51" s="41"/>
      <c r="BA51" s="69" t="s">
        <v>645</v>
      </c>
      <c r="BB51" s="69" t="s">
        <v>2018</v>
      </c>
      <c r="BC51" s="69"/>
      <c r="BD51" s="41" t="s">
        <v>645</v>
      </c>
      <c r="BE51" s="41"/>
      <c r="BF51" s="41"/>
      <c r="BG51" s="69" t="s">
        <v>569</v>
      </c>
      <c r="BH51" s="69"/>
      <c r="BI51" s="69"/>
      <c r="BJ51" s="41" t="s">
        <v>645</v>
      </c>
      <c r="BK51" s="41" t="s">
        <v>1632</v>
      </c>
      <c r="BL51" s="41"/>
      <c r="BM51" s="69" t="s">
        <v>645</v>
      </c>
      <c r="BN51" s="69" t="s">
        <v>1299</v>
      </c>
      <c r="BO51" s="69"/>
      <c r="BP51" s="41" t="s">
        <v>645</v>
      </c>
      <c r="BQ51" s="41" t="s">
        <v>1851</v>
      </c>
      <c r="BR51" s="41"/>
    </row>
    <row r="52" spans="1:70" ht="114.75" outlineLevel="1">
      <c r="A52" s="15" t="s">
        <v>1404</v>
      </c>
      <c r="B52" s="15" t="s">
        <v>1405</v>
      </c>
      <c r="C52" s="10"/>
      <c r="D52" s="15" t="s">
        <v>1407</v>
      </c>
      <c r="E52" s="15" t="s">
        <v>1406</v>
      </c>
      <c r="F52" s="15">
        <f t="shared" si="12"/>
        <v>15</v>
      </c>
      <c r="G52" s="15">
        <f t="shared" si="13"/>
        <v>5</v>
      </c>
      <c r="H52" s="87">
        <f t="shared" si="14"/>
        <v>0.75</v>
      </c>
      <c r="I52" s="15" t="s">
        <v>41</v>
      </c>
      <c r="J52" s="15" t="s">
        <v>1177</v>
      </c>
      <c r="K52" s="69" t="s">
        <v>645</v>
      </c>
      <c r="L52" s="69"/>
      <c r="M52" s="69"/>
      <c r="N52" s="41" t="s">
        <v>645</v>
      </c>
      <c r="O52" s="41" t="s">
        <v>568</v>
      </c>
      <c r="P52" s="41"/>
      <c r="Q52" s="70" t="s">
        <v>645</v>
      </c>
      <c r="R52" s="70"/>
      <c r="S52" s="70"/>
      <c r="T52" s="42" t="s">
        <v>645</v>
      </c>
      <c r="U52" s="42"/>
      <c r="V52" s="42" t="s">
        <v>347</v>
      </c>
      <c r="W52" s="70" t="s">
        <v>569</v>
      </c>
      <c r="X52" s="70"/>
      <c r="Y52" s="70"/>
      <c r="Z52" s="42" t="s">
        <v>645</v>
      </c>
      <c r="AA52" s="42"/>
      <c r="AB52" s="42" t="s">
        <v>1119</v>
      </c>
      <c r="AC52" s="69" t="s">
        <v>645</v>
      </c>
      <c r="AD52" s="69"/>
      <c r="AE52" s="69"/>
      <c r="AF52" s="41" t="s">
        <v>645</v>
      </c>
      <c r="AG52" s="41"/>
      <c r="AH52" s="41"/>
      <c r="AI52" s="69" t="s">
        <v>645</v>
      </c>
      <c r="AJ52" s="69" t="s">
        <v>1469</v>
      </c>
      <c r="AK52" s="69"/>
      <c r="AL52" s="41" t="s">
        <v>569</v>
      </c>
      <c r="AM52" s="41"/>
      <c r="AN52" s="41"/>
      <c r="AO52" s="69" t="s">
        <v>645</v>
      </c>
      <c r="AP52" s="69" t="s">
        <v>936</v>
      </c>
      <c r="AQ52" s="69"/>
      <c r="AR52" s="82" t="s">
        <v>569</v>
      </c>
      <c r="AS52" s="82"/>
      <c r="AT52" s="82"/>
      <c r="AU52" s="69" t="s">
        <v>569</v>
      </c>
      <c r="AV52" s="69"/>
      <c r="AW52" s="69"/>
      <c r="AX52" s="41" t="s">
        <v>645</v>
      </c>
      <c r="AY52" s="41"/>
      <c r="AZ52" s="41"/>
      <c r="BA52" s="69" t="s">
        <v>645</v>
      </c>
      <c r="BB52" s="69" t="s">
        <v>2018</v>
      </c>
      <c r="BC52" s="69"/>
      <c r="BD52" s="41" t="s">
        <v>645</v>
      </c>
      <c r="BE52" s="41"/>
      <c r="BF52" s="41"/>
      <c r="BG52" s="69" t="s">
        <v>569</v>
      </c>
      <c r="BH52" s="69"/>
      <c r="BI52" s="69"/>
      <c r="BJ52" s="41" t="s">
        <v>645</v>
      </c>
      <c r="BK52" s="41"/>
      <c r="BL52" s="41"/>
      <c r="BM52" s="69" t="s">
        <v>645</v>
      </c>
      <c r="BN52" s="69" t="s">
        <v>1300</v>
      </c>
      <c r="BO52" s="69"/>
      <c r="BP52" s="41" t="s">
        <v>645</v>
      </c>
      <c r="BQ52" s="41" t="s">
        <v>1852</v>
      </c>
      <c r="BR52" s="41"/>
    </row>
    <row r="53" spans="1:70" ht="114.75" outlineLevel="1">
      <c r="A53" s="15" t="s">
        <v>1398</v>
      </c>
      <c r="B53" s="15" t="s">
        <v>1399</v>
      </c>
      <c r="C53" s="15"/>
      <c r="D53" s="15" t="s">
        <v>1402</v>
      </c>
      <c r="E53" s="15" t="s">
        <v>1403</v>
      </c>
      <c r="F53" s="15">
        <f t="shared" si="12"/>
        <v>10</v>
      </c>
      <c r="G53" s="15">
        <f t="shared" si="13"/>
        <v>10</v>
      </c>
      <c r="H53" s="87">
        <f t="shared" si="14"/>
        <v>0.5</v>
      </c>
      <c r="I53" s="15" t="s">
        <v>42</v>
      </c>
      <c r="J53" s="15"/>
      <c r="K53" s="69" t="s">
        <v>645</v>
      </c>
      <c r="L53" s="69" t="s">
        <v>600</v>
      </c>
      <c r="M53" s="69"/>
      <c r="N53" s="41" t="s">
        <v>645</v>
      </c>
      <c r="O53" s="41" t="s">
        <v>568</v>
      </c>
      <c r="P53" s="41"/>
      <c r="Q53" s="70" t="s">
        <v>569</v>
      </c>
      <c r="R53" s="92"/>
      <c r="S53" s="70"/>
      <c r="T53" s="42" t="s">
        <v>569</v>
      </c>
      <c r="U53" s="42"/>
      <c r="V53" s="42"/>
      <c r="W53" s="70" t="s">
        <v>569</v>
      </c>
      <c r="X53" s="70"/>
      <c r="Y53" s="70"/>
      <c r="Z53" s="42" t="s">
        <v>645</v>
      </c>
      <c r="AA53" s="42"/>
      <c r="AB53" s="42" t="s">
        <v>1120</v>
      </c>
      <c r="AC53" s="69" t="s">
        <v>569</v>
      </c>
      <c r="AD53" s="69"/>
      <c r="AE53" s="69"/>
      <c r="AF53" s="41" t="s">
        <v>645</v>
      </c>
      <c r="AG53" s="41" t="s">
        <v>287</v>
      </c>
      <c r="AH53" s="41"/>
      <c r="AI53" s="69" t="s">
        <v>645</v>
      </c>
      <c r="AJ53" s="69" t="s">
        <v>1469</v>
      </c>
      <c r="AK53" s="69"/>
      <c r="AL53" s="41" t="s">
        <v>569</v>
      </c>
      <c r="AM53" s="41"/>
      <c r="AN53" s="41"/>
      <c r="AO53" s="69" t="s">
        <v>645</v>
      </c>
      <c r="AP53" s="69" t="s">
        <v>936</v>
      </c>
      <c r="AQ53" s="69"/>
      <c r="AR53" s="82" t="s">
        <v>569</v>
      </c>
      <c r="AS53" s="82"/>
      <c r="AT53" s="82"/>
      <c r="AU53" s="69" t="s">
        <v>645</v>
      </c>
      <c r="AV53" s="69" t="s">
        <v>1778</v>
      </c>
      <c r="AW53" s="69"/>
      <c r="AX53" s="41" t="s">
        <v>569</v>
      </c>
      <c r="AY53" s="41"/>
      <c r="AZ53" s="41"/>
      <c r="BA53" s="69" t="s">
        <v>645</v>
      </c>
      <c r="BB53" s="69" t="s">
        <v>2018</v>
      </c>
      <c r="BC53" s="69"/>
      <c r="BD53" s="41" t="s">
        <v>645</v>
      </c>
      <c r="BE53" s="41" t="s">
        <v>1998</v>
      </c>
      <c r="BF53" s="41"/>
      <c r="BG53" s="69" t="s">
        <v>569</v>
      </c>
      <c r="BH53" s="69"/>
      <c r="BI53" s="69"/>
      <c r="BJ53" s="41" t="s">
        <v>569</v>
      </c>
      <c r="BK53" s="41"/>
      <c r="BL53" s="41" t="s">
        <v>1670</v>
      </c>
      <c r="BM53" s="69" t="s">
        <v>569</v>
      </c>
      <c r="BN53" s="69"/>
      <c r="BO53" s="69"/>
      <c r="BP53" s="41" t="s">
        <v>645</v>
      </c>
      <c r="BQ53" s="41" t="s">
        <v>1853</v>
      </c>
      <c r="BR53" s="41" t="s">
        <v>1854</v>
      </c>
    </row>
    <row r="54" spans="1:70" ht="171" customHeight="1" outlineLevel="1">
      <c r="A54" s="15" t="s">
        <v>1408</v>
      </c>
      <c r="B54" s="15" t="s">
        <v>1409</v>
      </c>
      <c r="C54" s="10"/>
      <c r="D54" s="15" t="s">
        <v>1410</v>
      </c>
      <c r="E54" s="15" t="s">
        <v>1411</v>
      </c>
      <c r="F54" s="15">
        <f t="shared" si="12"/>
        <v>12</v>
      </c>
      <c r="G54" s="15">
        <f t="shared" si="13"/>
        <v>8</v>
      </c>
      <c r="H54" s="87">
        <f t="shared" si="14"/>
        <v>0.6</v>
      </c>
      <c r="I54" s="15" t="s">
        <v>39</v>
      </c>
      <c r="J54" s="15" t="s">
        <v>1178</v>
      </c>
      <c r="K54" s="69" t="s">
        <v>645</v>
      </c>
      <c r="L54" s="69" t="s">
        <v>1410</v>
      </c>
      <c r="M54" s="69"/>
      <c r="N54" s="41" t="s">
        <v>645</v>
      </c>
      <c r="O54" s="41" t="s">
        <v>568</v>
      </c>
      <c r="P54" s="41"/>
      <c r="Q54" s="70" t="s">
        <v>569</v>
      </c>
      <c r="R54" s="70"/>
      <c r="S54" s="70"/>
      <c r="T54" s="42" t="s">
        <v>569</v>
      </c>
      <c r="U54" s="42"/>
      <c r="V54" s="42"/>
      <c r="W54" s="70" t="s">
        <v>569</v>
      </c>
      <c r="X54" s="70"/>
      <c r="Y54" s="70"/>
      <c r="Z54" s="42" t="s">
        <v>645</v>
      </c>
      <c r="AA54" s="42" t="s">
        <v>1087</v>
      </c>
      <c r="AB54" s="42" t="s">
        <v>376</v>
      </c>
      <c r="AC54" s="69" t="s">
        <v>645</v>
      </c>
      <c r="AD54" s="69" t="s">
        <v>264</v>
      </c>
      <c r="AE54" s="69"/>
      <c r="AF54" s="41" t="s">
        <v>645</v>
      </c>
      <c r="AG54" s="41" t="s">
        <v>287</v>
      </c>
      <c r="AH54" s="41"/>
      <c r="AI54" s="69" t="s">
        <v>645</v>
      </c>
      <c r="AJ54" s="69" t="s">
        <v>1469</v>
      </c>
      <c r="AK54" s="69"/>
      <c r="AL54" s="41" t="s">
        <v>569</v>
      </c>
      <c r="AM54" s="41"/>
      <c r="AN54" s="41"/>
      <c r="AO54" s="69" t="s">
        <v>645</v>
      </c>
      <c r="AP54" s="69" t="s">
        <v>936</v>
      </c>
      <c r="AQ54" s="69"/>
      <c r="AR54" s="82" t="s">
        <v>569</v>
      </c>
      <c r="AS54" s="82"/>
      <c r="AT54" s="82"/>
      <c r="AU54" s="69" t="s">
        <v>569</v>
      </c>
      <c r="AV54" s="69"/>
      <c r="AW54" s="69"/>
      <c r="AX54" s="41" t="s">
        <v>569</v>
      </c>
      <c r="AY54" s="41"/>
      <c r="AZ54" s="41"/>
      <c r="BA54" s="69" t="s">
        <v>645</v>
      </c>
      <c r="BB54" s="69" t="s">
        <v>2018</v>
      </c>
      <c r="BC54" s="69"/>
      <c r="BD54" s="41" t="s">
        <v>645</v>
      </c>
      <c r="BE54" s="41"/>
      <c r="BF54" s="41"/>
      <c r="BG54" s="69" t="s">
        <v>569</v>
      </c>
      <c r="BH54" s="69"/>
      <c r="BI54" s="69"/>
      <c r="BJ54" s="41" t="s">
        <v>645</v>
      </c>
      <c r="BK54" s="41" t="s">
        <v>1632</v>
      </c>
      <c r="BL54" s="41"/>
      <c r="BM54" s="69" t="s">
        <v>645</v>
      </c>
      <c r="BN54" s="69" t="s">
        <v>1301</v>
      </c>
      <c r="BO54" s="69"/>
      <c r="BP54" s="41" t="s">
        <v>645</v>
      </c>
      <c r="BQ54" s="41"/>
      <c r="BR54" s="41"/>
    </row>
    <row r="55" spans="1:70" ht="63.75" outlineLevel="1">
      <c r="A55" s="15" t="s">
        <v>1412</v>
      </c>
      <c r="B55" s="15" t="s">
        <v>1413</v>
      </c>
      <c r="C55" s="10"/>
      <c r="D55" s="20" t="s">
        <v>1415</v>
      </c>
      <c r="E55" s="15" t="s">
        <v>1416</v>
      </c>
      <c r="F55" s="15">
        <f t="shared" si="12"/>
        <v>13</v>
      </c>
      <c r="G55" s="15">
        <f t="shared" si="13"/>
        <v>7</v>
      </c>
      <c r="H55" s="87">
        <f t="shared" si="14"/>
        <v>0.65</v>
      </c>
      <c r="I55" s="15"/>
      <c r="J55" s="15"/>
      <c r="K55" s="69" t="s">
        <v>645</v>
      </c>
      <c r="L55" s="69"/>
      <c r="M55" s="69"/>
      <c r="N55" s="41" t="s">
        <v>645</v>
      </c>
      <c r="O55" s="41" t="s">
        <v>568</v>
      </c>
      <c r="P55" s="41"/>
      <c r="Q55" s="70" t="s">
        <v>569</v>
      </c>
      <c r="R55" s="70"/>
      <c r="S55" s="70"/>
      <c r="T55" s="42" t="s">
        <v>569</v>
      </c>
      <c r="U55" s="42"/>
      <c r="V55" s="42"/>
      <c r="W55" s="70" t="s">
        <v>569</v>
      </c>
      <c r="X55" s="70"/>
      <c r="Y55" s="70"/>
      <c r="Z55" s="42" t="s">
        <v>645</v>
      </c>
      <c r="AA55" s="42"/>
      <c r="AB55" s="42"/>
      <c r="AC55" s="69" t="s">
        <v>645</v>
      </c>
      <c r="AD55" s="69"/>
      <c r="AE55" s="69"/>
      <c r="AF55" s="41" t="s">
        <v>645</v>
      </c>
      <c r="AG55" s="41"/>
      <c r="AH55" s="41"/>
      <c r="AI55" s="69" t="s">
        <v>645</v>
      </c>
      <c r="AJ55" s="69"/>
      <c r="AK55" s="69"/>
      <c r="AL55" s="41" t="s">
        <v>569</v>
      </c>
      <c r="AM55" s="41"/>
      <c r="AN55" s="41"/>
      <c r="AO55" s="69" t="s">
        <v>645</v>
      </c>
      <c r="AP55" s="69" t="s">
        <v>936</v>
      </c>
      <c r="AQ55" s="69"/>
      <c r="AR55" s="82" t="s">
        <v>645</v>
      </c>
      <c r="AS55" s="82"/>
      <c r="AT55" s="82" t="s">
        <v>1021</v>
      </c>
      <c r="AU55" s="69" t="s">
        <v>569</v>
      </c>
      <c r="AV55" s="69"/>
      <c r="AW55" s="69"/>
      <c r="AX55" s="41" t="s">
        <v>569</v>
      </c>
      <c r="AY55" s="41"/>
      <c r="AZ55" s="41"/>
      <c r="BA55" s="69" t="s">
        <v>645</v>
      </c>
      <c r="BB55" s="69"/>
      <c r="BC55" s="69"/>
      <c r="BD55" s="41" t="s">
        <v>645</v>
      </c>
      <c r="BE55" s="41"/>
      <c r="BF55" s="41"/>
      <c r="BG55" s="69" t="s">
        <v>569</v>
      </c>
      <c r="BH55" s="69"/>
      <c r="BI55" s="69"/>
      <c r="BJ55" s="41" t="s">
        <v>645</v>
      </c>
      <c r="BK55" s="41"/>
      <c r="BL55" s="41"/>
      <c r="BM55" s="69" t="s">
        <v>645</v>
      </c>
      <c r="BN55" s="69"/>
      <c r="BO55" s="69"/>
      <c r="BP55" s="41" t="s">
        <v>645</v>
      </c>
      <c r="BQ55" s="41"/>
      <c r="BR55" s="41" t="s">
        <v>1855</v>
      </c>
    </row>
    <row r="56" spans="1:70" ht="315.75" customHeight="1" outlineLevel="1">
      <c r="A56" s="15" t="s">
        <v>1417</v>
      </c>
      <c r="B56" s="15" t="s">
        <v>1418</v>
      </c>
      <c r="C56" s="10"/>
      <c r="D56" s="15" t="s">
        <v>1356</v>
      </c>
      <c r="E56" s="15" t="s">
        <v>1419</v>
      </c>
      <c r="F56" s="15">
        <f t="shared" si="12"/>
        <v>9</v>
      </c>
      <c r="G56" s="15">
        <f t="shared" si="13"/>
        <v>11</v>
      </c>
      <c r="H56" s="87">
        <f t="shared" si="14"/>
        <v>0.45</v>
      </c>
      <c r="I56" s="15"/>
      <c r="J56" s="15"/>
      <c r="K56" s="69" t="s">
        <v>645</v>
      </c>
      <c r="L56" s="69"/>
      <c r="M56" s="69"/>
      <c r="N56" s="41" t="s">
        <v>569</v>
      </c>
      <c r="O56" s="41"/>
      <c r="P56" s="41"/>
      <c r="Q56" s="70" t="s">
        <v>569</v>
      </c>
      <c r="R56" s="70"/>
      <c r="S56" s="70"/>
      <c r="T56" s="42" t="s">
        <v>569</v>
      </c>
      <c r="U56" s="42"/>
      <c r="V56" s="42"/>
      <c r="W56" s="70" t="s">
        <v>569</v>
      </c>
      <c r="X56" s="70"/>
      <c r="Y56" s="70"/>
      <c r="Z56" s="42" t="s">
        <v>569</v>
      </c>
      <c r="AA56" s="42"/>
      <c r="AB56" s="42"/>
      <c r="AC56" s="69" t="s">
        <v>569</v>
      </c>
      <c r="AD56" s="69"/>
      <c r="AE56" s="69"/>
      <c r="AF56" s="41" t="s">
        <v>645</v>
      </c>
      <c r="AG56" s="41"/>
      <c r="AH56" s="41"/>
      <c r="AI56" s="69" t="s">
        <v>645</v>
      </c>
      <c r="AJ56" s="69"/>
      <c r="AK56" s="69"/>
      <c r="AL56" s="41" t="s">
        <v>569</v>
      </c>
      <c r="AM56" s="41"/>
      <c r="AN56" s="41"/>
      <c r="AO56" s="69" t="s">
        <v>645</v>
      </c>
      <c r="AP56" s="69" t="s">
        <v>936</v>
      </c>
      <c r="AQ56" s="69"/>
      <c r="AR56" s="82" t="s">
        <v>569</v>
      </c>
      <c r="AS56" s="82"/>
      <c r="AT56" s="82" t="s">
        <v>1019</v>
      </c>
      <c r="AU56" s="69" t="s">
        <v>569</v>
      </c>
      <c r="AV56" s="69"/>
      <c r="AW56" s="69"/>
      <c r="AX56" s="41" t="s">
        <v>569</v>
      </c>
      <c r="AY56" s="41"/>
      <c r="AZ56" s="41"/>
      <c r="BA56" s="69" t="s">
        <v>645</v>
      </c>
      <c r="BB56" s="69"/>
      <c r="BC56" s="69"/>
      <c r="BD56" s="41" t="s">
        <v>645</v>
      </c>
      <c r="BE56" s="41"/>
      <c r="BF56" s="41"/>
      <c r="BG56" s="69" t="s">
        <v>569</v>
      </c>
      <c r="BH56" s="69"/>
      <c r="BI56" s="69"/>
      <c r="BJ56" s="41" t="s">
        <v>645</v>
      </c>
      <c r="BK56" s="41"/>
      <c r="BL56" s="41"/>
      <c r="BM56" s="69" t="s">
        <v>645</v>
      </c>
      <c r="BN56" s="69" t="s">
        <v>1302</v>
      </c>
      <c r="BO56" s="69"/>
      <c r="BP56" s="41" t="s">
        <v>645</v>
      </c>
      <c r="BQ56" s="41" t="s">
        <v>1856</v>
      </c>
      <c r="BR56" s="41" t="s">
        <v>1857</v>
      </c>
    </row>
    <row r="57" spans="1:70" ht="76.5" outlineLevel="1">
      <c r="A57" s="15" t="s">
        <v>771</v>
      </c>
      <c r="B57" s="15" t="s">
        <v>772</v>
      </c>
      <c r="C57" s="10"/>
      <c r="D57" s="15" t="s">
        <v>773</v>
      </c>
      <c r="E57" s="15" t="s">
        <v>774</v>
      </c>
      <c r="F57" s="15">
        <f t="shared" si="12"/>
        <v>11</v>
      </c>
      <c r="G57" s="15">
        <f t="shared" si="13"/>
        <v>9</v>
      </c>
      <c r="H57" s="87">
        <f t="shared" si="14"/>
        <v>0.55</v>
      </c>
      <c r="I57" s="15" t="s">
        <v>43</v>
      </c>
      <c r="J57" s="15" t="s">
        <v>1179</v>
      </c>
      <c r="K57" s="69" t="s">
        <v>569</v>
      </c>
      <c r="L57" s="69"/>
      <c r="M57" s="69"/>
      <c r="N57" s="41" t="s">
        <v>569</v>
      </c>
      <c r="O57" s="41"/>
      <c r="P57" s="41"/>
      <c r="Q57" s="70" t="s">
        <v>569</v>
      </c>
      <c r="R57" s="70"/>
      <c r="S57" s="70"/>
      <c r="T57" s="42" t="s">
        <v>569</v>
      </c>
      <c r="U57" s="42"/>
      <c r="V57" s="42"/>
      <c r="W57" s="70" t="s">
        <v>569</v>
      </c>
      <c r="X57" s="70"/>
      <c r="Y57" s="70"/>
      <c r="Z57" s="42" t="s">
        <v>645</v>
      </c>
      <c r="AA57" s="42"/>
      <c r="AB57" s="42" t="s">
        <v>1121</v>
      </c>
      <c r="AC57" s="69" t="s">
        <v>645</v>
      </c>
      <c r="AD57" s="69"/>
      <c r="AE57" s="69"/>
      <c r="AF57" s="41" t="s">
        <v>645</v>
      </c>
      <c r="AG57" s="41"/>
      <c r="AH57" s="41"/>
      <c r="AI57" s="69" t="s">
        <v>569</v>
      </c>
      <c r="AJ57" s="69"/>
      <c r="AK57" s="69"/>
      <c r="AL57" s="41" t="s">
        <v>569</v>
      </c>
      <c r="AM57" s="41"/>
      <c r="AN57" s="41"/>
      <c r="AO57" s="69" t="s">
        <v>645</v>
      </c>
      <c r="AP57" s="69" t="s">
        <v>947</v>
      </c>
      <c r="AQ57" s="69" t="s">
        <v>948</v>
      </c>
      <c r="AR57" s="82" t="s">
        <v>645</v>
      </c>
      <c r="AS57" s="82"/>
      <c r="AT57" s="82" t="s">
        <v>1022</v>
      </c>
      <c r="AU57" s="69" t="s">
        <v>569</v>
      </c>
      <c r="AV57" s="69"/>
      <c r="AW57" s="69"/>
      <c r="AX57" s="41" t="s">
        <v>645</v>
      </c>
      <c r="AY57" s="41"/>
      <c r="AZ57" s="41"/>
      <c r="BA57" s="69" t="s">
        <v>645</v>
      </c>
      <c r="BB57" s="69" t="s">
        <v>2018</v>
      </c>
      <c r="BC57" s="69"/>
      <c r="BD57" s="41" t="s">
        <v>645</v>
      </c>
      <c r="BE57" s="41"/>
      <c r="BF57" s="41"/>
      <c r="BG57" s="69" t="s">
        <v>569</v>
      </c>
      <c r="BH57" s="69"/>
      <c r="BI57" s="69"/>
      <c r="BJ57" s="41" t="s">
        <v>645</v>
      </c>
      <c r="BK57" s="41"/>
      <c r="BL57" s="41"/>
      <c r="BM57" s="69" t="s">
        <v>645</v>
      </c>
      <c r="BN57" s="69" t="s">
        <v>1303</v>
      </c>
      <c r="BO57" s="69"/>
      <c r="BP57" s="41" t="s">
        <v>645</v>
      </c>
      <c r="BQ57" s="41"/>
      <c r="BR57" s="41" t="s">
        <v>1858</v>
      </c>
    </row>
    <row r="58" spans="1:70" ht="25.5">
      <c r="A58" s="18" t="s">
        <v>1420</v>
      </c>
      <c r="B58" s="10"/>
      <c r="C58" s="10"/>
      <c r="D58" s="10"/>
      <c r="E58" s="10"/>
      <c r="F58" s="10"/>
      <c r="G58" s="10"/>
      <c r="H58" s="10"/>
      <c r="I58" s="10"/>
      <c r="J58" s="10"/>
      <c r="K58" s="67"/>
      <c r="L58" s="69"/>
      <c r="M58" s="69"/>
      <c r="N58" s="39"/>
      <c r="O58" s="41"/>
      <c r="P58" s="41"/>
      <c r="Q58" s="71"/>
      <c r="R58" s="70"/>
      <c r="S58" s="70"/>
      <c r="T58" s="39"/>
      <c r="U58" s="41"/>
      <c r="V58" s="41"/>
      <c r="W58" s="71"/>
      <c r="X58" s="70"/>
      <c r="Y58" s="70"/>
      <c r="Z58" s="57"/>
      <c r="AA58" s="42"/>
      <c r="AB58" s="42"/>
      <c r="AC58" s="67"/>
      <c r="AD58" s="69"/>
      <c r="AE58" s="69"/>
      <c r="AF58" s="39"/>
      <c r="AG58" s="41"/>
      <c r="AH58" s="41"/>
      <c r="AI58" s="67"/>
      <c r="AJ58" s="69"/>
      <c r="AK58" s="69"/>
      <c r="AL58" s="39"/>
      <c r="AM58" s="41"/>
      <c r="AN58" s="41"/>
      <c r="AO58" s="67"/>
      <c r="AP58" s="69"/>
      <c r="AQ58" s="69"/>
      <c r="AR58" s="39"/>
      <c r="AS58" s="82"/>
      <c r="AT58" s="82"/>
      <c r="AU58" s="67"/>
      <c r="AV58" s="69"/>
      <c r="AW58" s="69"/>
      <c r="AX58" s="39"/>
      <c r="AY58" s="41"/>
      <c r="AZ58" s="41"/>
      <c r="BA58" s="67"/>
      <c r="BB58" s="69"/>
      <c r="BC58" s="69"/>
      <c r="BD58" s="41" t="s">
        <v>645</v>
      </c>
      <c r="BE58" s="41"/>
      <c r="BF58" s="41"/>
      <c r="BG58" s="67"/>
      <c r="BH58" s="69"/>
      <c r="BI58" s="69"/>
      <c r="BJ58" s="39"/>
      <c r="BK58" s="41"/>
      <c r="BL58" s="41"/>
      <c r="BM58" s="68"/>
      <c r="BN58" s="68"/>
      <c r="BO58" s="68"/>
      <c r="BP58" s="39"/>
      <c r="BQ58" s="41"/>
      <c r="BR58" s="41"/>
    </row>
    <row r="59" spans="1:70" ht="114.75">
      <c r="A59" s="17" t="s">
        <v>1437</v>
      </c>
      <c r="B59" s="15" t="s">
        <v>1438</v>
      </c>
      <c r="C59" s="15" t="s">
        <v>638</v>
      </c>
      <c r="D59" s="10"/>
      <c r="E59" s="10"/>
      <c r="F59" s="10"/>
      <c r="G59" s="10"/>
      <c r="H59" s="10"/>
      <c r="I59" s="10"/>
      <c r="J59" s="10"/>
      <c r="K59" s="67"/>
      <c r="L59" s="69"/>
      <c r="M59" s="69"/>
      <c r="N59" s="39"/>
      <c r="O59" s="41"/>
      <c r="P59" s="41"/>
      <c r="Q59" s="71"/>
      <c r="R59" s="70"/>
      <c r="S59" s="70"/>
      <c r="T59" s="39"/>
      <c r="U59" s="41"/>
      <c r="V59" s="41"/>
      <c r="W59" s="71"/>
      <c r="X59" s="70"/>
      <c r="Y59" s="70" t="s">
        <v>458</v>
      </c>
      <c r="Z59" s="57"/>
      <c r="AA59" s="42"/>
      <c r="AB59" s="42"/>
      <c r="AC59" s="67"/>
      <c r="AD59" s="69"/>
      <c r="AE59" s="69"/>
      <c r="AF59" s="39"/>
      <c r="AG59" s="41"/>
      <c r="AH59" s="41"/>
      <c r="AI59" s="67" t="s">
        <v>569</v>
      </c>
      <c r="AJ59" s="69"/>
      <c r="AK59" s="69"/>
      <c r="AL59" s="39"/>
      <c r="AM59" s="41"/>
      <c r="AN59" s="41"/>
      <c r="AO59" s="67"/>
      <c r="AP59" s="69"/>
      <c r="AQ59" s="69"/>
      <c r="AR59" s="39"/>
      <c r="AS59" s="82"/>
      <c r="AT59" s="82"/>
      <c r="AU59" s="67"/>
      <c r="AV59" s="69"/>
      <c r="AW59" s="69"/>
      <c r="AX59" s="39"/>
      <c r="AY59" s="41"/>
      <c r="AZ59" s="41"/>
      <c r="BA59" s="67"/>
      <c r="BB59" s="69"/>
      <c r="BC59" s="69"/>
      <c r="BD59" s="41" t="s">
        <v>645</v>
      </c>
      <c r="BE59" s="41"/>
      <c r="BF59" s="41"/>
      <c r="BG59" s="67"/>
      <c r="BH59" s="69"/>
      <c r="BI59" s="69"/>
      <c r="BJ59" s="39"/>
      <c r="BK59" s="41"/>
      <c r="BL59" s="41"/>
      <c r="BM59" s="68"/>
      <c r="BN59" s="68"/>
      <c r="BO59" s="68"/>
      <c r="BP59" s="39"/>
      <c r="BQ59" s="41"/>
      <c r="BR59" s="41"/>
    </row>
    <row r="60" spans="1:70" ht="229.5" outlineLevel="1">
      <c r="A60" s="15" t="s">
        <v>1421</v>
      </c>
      <c r="B60" s="15" t="s">
        <v>1422</v>
      </c>
      <c r="C60" s="10"/>
      <c r="D60" s="15" t="s">
        <v>1426</v>
      </c>
      <c r="E60" s="15" t="s">
        <v>1423</v>
      </c>
      <c r="F60" s="15">
        <f aca="true" t="shared" si="15" ref="F60:F66">COUNTIF(K60:EI60,"Yes")</f>
        <v>17</v>
      </c>
      <c r="G60" s="15">
        <f aca="true" t="shared" si="16" ref="G60:G66">COUNTIF(K60:EI60,"No")</f>
        <v>3</v>
      </c>
      <c r="H60" s="87">
        <f aca="true" t="shared" si="17" ref="H60:H66">F60/(F60+G60)</f>
        <v>0.85</v>
      </c>
      <c r="I60" s="15" t="s">
        <v>44</v>
      </c>
      <c r="J60" s="15"/>
      <c r="K60" s="69" t="s">
        <v>645</v>
      </c>
      <c r="L60" s="69" t="s">
        <v>601</v>
      </c>
      <c r="M60" s="69"/>
      <c r="N60" s="41" t="s">
        <v>569</v>
      </c>
      <c r="O60" s="41"/>
      <c r="P60" s="41" t="s">
        <v>576</v>
      </c>
      <c r="Q60" s="70" t="s">
        <v>645</v>
      </c>
      <c r="R60" s="70" t="s">
        <v>837</v>
      </c>
      <c r="S60" s="70"/>
      <c r="T60" s="42" t="s">
        <v>645</v>
      </c>
      <c r="U60" s="42" t="s">
        <v>602</v>
      </c>
      <c r="V60" s="42"/>
      <c r="W60" s="70" t="s">
        <v>645</v>
      </c>
      <c r="X60" s="70"/>
      <c r="Y60" s="70"/>
      <c r="Z60" s="42" t="s">
        <v>645</v>
      </c>
      <c r="AA60" s="42" t="s">
        <v>1122</v>
      </c>
      <c r="AB60" s="42"/>
      <c r="AC60" s="69" t="s">
        <v>645</v>
      </c>
      <c r="AD60" s="69" t="s">
        <v>493</v>
      </c>
      <c r="AE60" s="69"/>
      <c r="AF60" s="41" t="s">
        <v>645</v>
      </c>
      <c r="AG60" s="41" t="s">
        <v>287</v>
      </c>
      <c r="AH60" s="41"/>
      <c r="AI60" s="69" t="s">
        <v>569</v>
      </c>
      <c r="AJ60" s="69"/>
      <c r="AK60" s="69"/>
      <c r="AL60" s="41" t="s">
        <v>569</v>
      </c>
      <c r="AM60" s="41"/>
      <c r="AN60" s="41"/>
      <c r="AO60" s="69" t="s">
        <v>645</v>
      </c>
      <c r="AP60" s="69" t="s">
        <v>936</v>
      </c>
      <c r="AQ60" s="69" t="s">
        <v>949</v>
      </c>
      <c r="AR60" s="82" t="s">
        <v>645</v>
      </c>
      <c r="AS60" s="82" t="s">
        <v>1707</v>
      </c>
      <c r="AT60" s="82"/>
      <c r="AU60" s="69" t="s">
        <v>645</v>
      </c>
      <c r="AV60" s="69" t="s">
        <v>1779</v>
      </c>
      <c r="AW60" s="69"/>
      <c r="AX60" s="41" t="s">
        <v>645</v>
      </c>
      <c r="AY60" s="41"/>
      <c r="AZ60" s="41"/>
      <c r="BA60" s="69" t="s">
        <v>645</v>
      </c>
      <c r="BB60" s="69" t="s">
        <v>2018</v>
      </c>
      <c r="BC60" s="69"/>
      <c r="BD60" s="41" t="s">
        <v>645</v>
      </c>
      <c r="BE60" s="41" t="s">
        <v>1998</v>
      </c>
      <c r="BF60" s="41"/>
      <c r="BG60" s="69" t="s">
        <v>645</v>
      </c>
      <c r="BH60" s="69" t="s">
        <v>1945</v>
      </c>
      <c r="BI60" s="69"/>
      <c r="BJ60" s="41" t="s">
        <v>645</v>
      </c>
      <c r="BK60" s="41" t="s">
        <v>1623</v>
      </c>
      <c r="BL60" s="41"/>
      <c r="BM60" s="69" t="s">
        <v>645</v>
      </c>
      <c r="BN60" s="69" t="s">
        <v>1304</v>
      </c>
      <c r="BO60" s="69"/>
      <c r="BP60" s="41" t="s">
        <v>645</v>
      </c>
      <c r="BQ60" s="41" t="s">
        <v>1859</v>
      </c>
      <c r="BR60" s="41" t="s">
        <v>1860</v>
      </c>
    </row>
    <row r="61" spans="1:70" ht="127.5" outlineLevel="1">
      <c r="A61" s="15" t="s">
        <v>1427</v>
      </c>
      <c r="B61" s="15" t="s">
        <v>1428</v>
      </c>
      <c r="C61" s="15" t="s">
        <v>744</v>
      </c>
      <c r="D61" s="15" t="s">
        <v>1430</v>
      </c>
      <c r="E61" s="15" t="s">
        <v>745</v>
      </c>
      <c r="F61" s="15">
        <f t="shared" si="15"/>
        <v>8</v>
      </c>
      <c r="G61" s="15">
        <f t="shared" si="16"/>
        <v>12</v>
      </c>
      <c r="H61" s="87">
        <f t="shared" si="17"/>
        <v>0.4</v>
      </c>
      <c r="I61" s="15" t="s">
        <v>45</v>
      </c>
      <c r="J61" s="15"/>
      <c r="K61" s="69" t="s">
        <v>645</v>
      </c>
      <c r="L61" s="69" t="s">
        <v>602</v>
      </c>
      <c r="M61" s="69"/>
      <c r="N61" s="41" t="s">
        <v>569</v>
      </c>
      <c r="O61" s="41"/>
      <c r="P61" s="41"/>
      <c r="Q61" s="70" t="s">
        <v>569</v>
      </c>
      <c r="R61" s="70"/>
      <c r="S61" s="70"/>
      <c r="T61" s="42" t="s">
        <v>569</v>
      </c>
      <c r="U61" s="42"/>
      <c r="V61" s="42"/>
      <c r="W61" s="70" t="s">
        <v>645</v>
      </c>
      <c r="X61" s="70"/>
      <c r="Y61" s="70"/>
      <c r="Z61" s="42" t="s">
        <v>569</v>
      </c>
      <c r="AA61" s="42"/>
      <c r="AB61" s="42" t="s">
        <v>1123</v>
      </c>
      <c r="AC61" s="69" t="s">
        <v>569</v>
      </c>
      <c r="AD61" s="69"/>
      <c r="AE61" s="69"/>
      <c r="AF61" s="41" t="s">
        <v>645</v>
      </c>
      <c r="AG61" s="41" t="s">
        <v>287</v>
      </c>
      <c r="AH61" s="41"/>
      <c r="AI61" s="69" t="s">
        <v>569</v>
      </c>
      <c r="AJ61" s="69"/>
      <c r="AK61" s="69"/>
      <c r="AL61" s="41" t="s">
        <v>569</v>
      </c>
      <c r="AM61" s="41"/>
      <c r="AN61" s="41"/>
      <c r="AO61" s="69" t="s">
        <v>569</v>
      </c>
      <c r="AP61" s="69"/>
      <c r="AQ61" s="69"/>
      <c r="AR61" s="82" t="s">
        <v>569</v>
      </c>
      <c r="AS61" s="82"/>
      <c r="AT61" s="82"/>
      <c r="AU61" s="69" t="s">
        <v>645</v>
      </c>
      <c r="AV61" s="69" t="s">
        <v>1765</v>
      </c>
      <c r="AW61" s="69"/>
      <c r="AX61" s="41" t="s">
        <v>569</v>
      </c>
      <c r="AY61" s="43" t="s">
        <v>1324</v>
      </c>
      <c r="AZ61" s="41"/>
      <c r="BA61" s="69" t="s">
        <v>645</v>
      </c>
      <c r="BB61" s="69" t="s">
        <v>2018</v>
      </c>
      <c r="BC61" s="69"/>
      <c r="BD61" s="41" t="s">
        <v>645</v>
      </c>
      <c r="BE61" s="41" t="s">
        <v>1998</v>
      </c>
      <c r="BF61" s="41"/>
      <c r="BG61" s="69" t="s">
        <v>569</v>
      </c>
      <c r="BH61" s="69"/>
      <c r="BI61" s="69"/>
      <c r="BJ61" s="41" t="s">
        <v>645</v>
      </c>
      <c r="BK61" s="41"/>
      <c r="BL61" s="41" t="s">
        <v>1624</v>
      </c>
      <c r="BM61" s="69" t="s">
        <v>645</v>
      </c>
      <c r="BN61" s="69" t="s">
        <v>1305</v>
      </c>
      <c r="BO61" s="69"/>
      <c r="BP61" s="41" t="s">
        <v>569</v>
      </c>
      <c r="BQ61" s="41"/>
      <c r="BR61" s="41"/>
    </row>
    <row r="62" spans="1:70" ht="114.75" customHeight="1" outlineLevel="1">
      <c r="A62" s="15" t="s">
        <v>1431</v>
      </c>
      <c r="B62" s="15" t="s">
        <v>1432</v>
      </c>
      <c r="C62" s="15"/>
      <c r="D62" s="15" t="s">
        <v>1433</v>
      </c>
      <c r="E62" s="15" t="s">
        <v>1429</v>
      </c>
      <c r="F62" s="15">
        <f t="shared" si="15"/>
        <v>9</v>
      </c>
      <c r="G62" s="15">
        <f t="shared" si="16"/>
        <v>11</v>
      </c>
      <c r="H62" s="87">
        <f t="shared" si="17"/>
        <v>0.45</v>
      </c>
      <c r="I62" s="15" t="s">
        <v>46</v>
      </c>
      <c r="J62" s="15" t="s">
        <v>1180</v>
      </c>
      <c r="K62" s="69" t="s">
        <v>645</v>
      </c>
      <c r="L62" s="69" t="s">
        <v>601</v>
      </c>
      <c r="M62" s="69"/>
      <c r="N62" s="41" t="s">
        <v>569</v>
      </c>
      <c r="O62" s="41"/>
      <c r="P62" s="41"/>
      <c r="Q62" s="70" t="s">
        <v>569</v>
      </c>
      <c r="R62" s="70"/>
      <c r="S62" s="70"/>
      <c r="T62" s="42" t="s">
        <v>645</v>
      </c>
      <c r="U62" s="42" t="s">
        <v>868</v>
      </c>
      <c r="V62" s="42" t="s">
        <v>867</v>
      </c>
      <c r="W62" s="70" t="s">
        <v>645</v>
      </c>
      <c r="X62" s="70"/>
      <c r="Y62" s="70"/>
      <c r="Z62" s="42" t="s">
        <v>645</v>
      </c>
      <c r="AA62" s="42"/>
      <c r="AB62" s="42"/>
      <c r="AC62" s="69" t="s">
        <v>569</v>
      </c>
      <c r="AD62" s="69"/>
      <c r="AE62" s="69"/>
      <c r="AF62" s="41" t="s">
        <v>645</v>
      </c>
      <c r="AG62" s="41" t="s">
        <v>287</v>
      </c>
      <c r="AH62" s="41"/>
      <c r="AI62" s="69" t="s">
        <v>569</v>
      </c>
      <c r="AJ62" s="69"/>
      <c r="AK62" s="69"/>
      <c r="AL62" s="41" t="s">
        <v>569</v>
      </c>
      <c r="AM62" s="41"/>
      <c r="AN62" s="41"/>
      <c r="AO62" s="69" t="s">
        <v>645</v>
      </c>
      <c r="AP62" s="69" t="s">
        <v>936</v>
      </c>
      <c r="AQ62" s="69"/>
      <c r="AR62" s="82" t="s">
        <v>569</v>
      </c>
      <c r="AS62" s="82" t="s">
        <v>1708</v>
      </c>
      <c r="AT62" s="82"/>
      <c r="AU62" s="69" t="s">
        <v>569</v>
      </c>
      <c r="AV62" s="69"/>
      <c r="AW62" s="69"/>
      <c r="AX62" s="41" t="s">
        <v>569</v>
      </c>
      <c r="AY62" s="43" t="s">
        <v>1324</v>
      </c>
      <c r="AZ62" s="41"/>
      <c r="BA62" s="69" t="s">
        <v>645</v>
      </c>
      <c r="BB62" s="69" t="s">
        <v>2018</v>
      </c>
      <c r="BC62" s="69"/>
      <c r="BD62" s="41" t="s">
        <v>645</v>
      </c>
      <c r="BE62" s="41" t="s">
        <v>1998</v>
      </c>
      <c r="BF62" s="41"/>
      <c r="BG62" s="69" t="s">
        <v>569</v>
      </c>
      <c r="BH62" s="69"/>
      <c r="BI62" s="69"/>
      <c r="BJ62" s="41" t="s">
        <v>645</v>
      </c>
      <c r="BK62" s="41" t="s">
        <v>1625</v>
      </c>
      <c r="BL62" s="41"/>
      <c r="BM62" s="69" t="s">
        <v>569</v>
      </c>
      <c r="BN62" s="69"/>
      <c r="BO62" s="69"/>
      <c r="BP62" s="41" t="s">
        <v>569</v>
      </c>
      <c r="BQ62" s="41"/>
      <c r="BR62" s="41"/>
    </row>
    <row r="63" spans="1:70" ht="38.25" outlineLevel="1">
      <c r="A63" s="15" t="s">
        <v>1434</v>
      </c>
      <c r="B63" s="15" t="s">
        <v>753</v>
      </c>
      <c r="C63" s="10"/>
      <c r="D63" s="20" t="s">
        <v>1435</v>
      </c>
      <c r="E63" s="15" t="s">
        <v>1436</v>
      </c>
      <c r="F63" s="15">
        <f t="shared" si="15"/>
        <v>14</v>
      </c>
      <c r="G63" s="15">
        <f t="shared" si="16"/>
        <v>6</v>
      </c>
      <c r="H63" s="87">
        <f t="shared" si="17"/>
        <v>0.7</v>
      </c>
      <c r="I63" s="15"/>
      <c r="J63" s="15" t="s">
        <v>47</v>
      </c>
      <c r="K63" s="69" t="s">
        <v>645</v>
      </c>
      <c r="L63" s="69"/>
      <c r="M63" s="69"/>
      <c r="N63" s="41" t="s">
        <v>569</v>
      </c>
      <c r="O63" s="41"/>
      <c r="P63" s="41"/>
      <c r="Q63" s="70" t="s">
        <v>569</v>
      </c>
      <c r="R63" s="70"/>
      <c r="S63" s="70"/>
      <c r="T63" s="42" t="s">
        <v>645</v>
      </c>
      <c r="U63" s="42"/>
      <c r="V63" s="42"/>
      <c r="W63" s="70" t="s">
        <v>645</v>
      </c>
      <c r="X63" s="70"/>
      <c r="Y63" s="70"/>
      <c r="Z63" s="42" t="s">
        <v>645</v>
      </c>
      <c r="AA63" s="42"/>
      <c r="AB63" s="42"/>
      <c r="AC63" s="69" t="s">
        <v>645</v>
      </c>
      <c r="AD63" s="69"/>
      <c r="AE63" s="69"/>
      <c r="AF63" s="41" t="s">
        <v>645</v>
      </c>
      <c r="AG63" s="41"/>
      <c r="AH63" s="41"/>
      <c r="AI63" s="69" t="s">
        <v>569</v>
      </c>
      <c r="AJ63" s="69"/>
      <c r="AK63" s="69"/>
      <c r="AL63" s="41" t="s">
        <v>569</v>
      </c>
      <c r="AM63" s="41"/>
      <c r="AN63" s="41"/>
      <c r="AO63" s="69" t="s">
        <v>645</v>
      </c>
      <c r="AP63" s="69" t="s">
        <v>936</v>
      </c>
      <c r="AQ63" s="69"/>
      <c r="AR63" s="82" t="s">
        <v>645</v>
      </c>
      <c r="AS63" s="82" t="s">
        <v>1709</v>
      </c>
      <c r="AT63" s="82"/>
      <c r="AU63" s="69" t="s">
        <v>645</v>
      </c>
      <c r="AV63" s="69" t="s">
        <v>1760</v>
      </c>
      <c r="AW63" s="69"/>
      <c r="AX63" s="41" t="s">
        <v>569</v>
      </c>
      <c r="AY63" s="41"/>
      <c r="AZ63" s="41"/>
      <c r="BA63" s="69" t="s">
        <v>645</v>
      </c>
      <c r="BB63" s="69"/>
      <c r="BC63" s="69"/>
      <c r="BD63" s="41" t="s">
        <v>645</v>
      </c>
      <c r="BE63" s="41"/>
      <c r="BF63" s="41"/>
      <c r="BG63" s="69" t="s">
        <v>569</v>
      </c>
      <c r="BH63" s="69"/>
      <c r="BI63" s="69"/>
      <c r="BJ63" s="41" t="s">
        <v>645</v>
      </c>
      <c r="BK63" s="41" t="s">
        <v>1626</v>
      </c>
      <c r="BL63" s="41" t="s">
        <v>1627</v>
      </c>
      <c r="BM63" s="69" t="s">
        <v>645</v>
      </c>
      <c r="BN63" s="69" t="s">
        <v>1306</v>
      </c>
      <c r="BO63" s="69"/>
      <c r="BP63" s="41" t="s">
        <v>645</v>
      </c>
      <c r="BQ63" s="41"/>
      <c r="BR63" s="41" t="s">
        <v>1860</v>
      </c>
    </row>
    <row r="64" spans="1:70" ht="178.5" outlineLevel="1">
      <c r="A64" s="15" t="s">
        <v>1439</v>
      </c>
      <c r="B64" s="15" t="s">
        <v>1440</v>
      </c>
      <c r="C64" s="10"/>
      <c r="D64" s="15" t="s">
        <v>1441</v>
      </c>
      <c r="E64" s="15" t="s">
        <v>1442</v>
      </c>
      <c r="F64" s="15">
        <f t="shared" si="15"/>
        <v>7</v>
      </c>
      <c r="G64" s="15">
        <f t="shared" si="16"/>
        <v>13</v>
      </c>
      <c r="H64" s="87">
        <f t="shared" si="17"/>
        <v>0.35</v>
      </c>
      <c r="I64" s="15"/>
      <c r="J64" s="15" t="s">
        <v>1176</v>
      </c>
      <c r="K64" s="69" t="s">
        <v>645</v>
      </c>
      <c r="L64" s="69"/>
      <c r="M64" s="69"/>
      <c r="N64" s="41" t="s">
        <v>569</v>
      </c>
      <c r="O64" s="41"/>
      <c r="P64" s="41"/>
      <c r="Q64" s="70" t="s">
        <v>569</v>
      </c>
      <c r="R64" s="70"/>
      <c r="S64" s="70"/>
      <c r="T64" s="42" t="s">
        <v>569</v>
      </c>
      <c r="U64" s="42"/>
      <c r="V64" s="42"/>
      <c r="W64" s="70" t="s">
        <v>569</v>
      </c>
      <c r="X64" s="70"/>
      <c r="Y64" s="70" t="s">
        <v>451</v>
      </c>
      <c r="Z64" s="42" t="s">
        <v>569</v>
      </c>
      <c r="AA64" s="42"/>
      <c r="AB64" s="42"/>
      <c r="AC64" s="69" t="s">
        <v>569</v>
      </c>
      <c r="AD64" s="69"/>
      <c r="AE64" s="69"/>
      <c r="AF64" s="41" t="s">
        <v>645</v>
      </c>
      <c r="AG64" s="41"/>
      <c r="AH64" s="41"/>
      <c r="AI64" s="69" t="s">
        <v>569</v>
      </c>
      <c r="AJ64" s="69"/>
      <c r="AK64" s="69"/>
      <c r="AL64" s="41" t="s">
        <v>569</v>
      </c>
      <c r="AM64" s="41"/>
      <c r="AN64" s="41"/>
      <c r="AO64" s="69" t="s">
        <v>569</v>
      </c>
      <c r="AP64" s="69"/>
      <c r="AQ64" s="69"/>
      <c r="AR64" s="82" t="s">
        <v>569</v>
      </c>
      <c r="AS64" s="82"/>
      <c r="AT64" s="82"/>
      <c r="AU64" s="69" t="s">
        <v>645</v>
      </c>
      <c r="AV64" s="69"/>
      <c r="AW64" s="69"/>
      <c r="AX64" s="41" t="s">
        <v>569</v>
      </c>
      <c r="AY64" s="41"/>
      <c r="AZ64" s="41"/>
      <c r="BA64" s="69" t="s">
        <v>645</v>
      </c>
      <c r="BB64" s="69"/>
      <c r="BC64" s="69"/>
      <c r="BD64" s="41" t="s">
        <v>645</v>
      </c>
      <c r="BE64" s="41"/>
      <c r="BF64" s="41"/>
      <c r="BG64" s="69" t="s">
        <v>569</v>
      </c>
      <c r="BH64" s="69"/>
      <c r="BI64" s="69"/>
      <c r="BJ64" s="41" t="s">
        <v>645</v>
      </c>
      <c r="BK64" s="41"/>
      <c r="BL64" s="41"/>
      <c r="BM64" s="69" t="s">
        <v>569</v>
      </c>
      <c r="BN64" s="69"/>
      <c r="BO64" s="69"/>
      <c r="BP64" s="41" t="s">
        <v>645</v>
      </c>
      <c r="BQ64" s="41"/>
      <c r="BR64" s="41" t="s">
        <v>1861</v>
      </c>
    </row>
    <row r="65" spans="1:70" ht="76.5" outlineLevel="1">
      <c r="A65" s="15" t="s">
        <v>1354</v>
      </c>
      <c r="B65" s="15" t="s">
        <v>725</v>
      </c>
      <c r="C65" s="10"/>
      <c r="D65" s="15" t="s">
        <v>1356</v>
      </c>
      <c r="E65" s="15" t="s">
        <v>726</v>
      </c>
      <c r="F65" s="15">
        <f t="shared" si="15"/>
        <v>5</v>
      </c>
      <c r="G65" s="15">
        <f t="shared" si="16"/>
        <v>15</v>
      </c>
      <c r="H65" s="87">
        <f t="shared" si="17"/>
        <v>0.25</v>
      </c>
      <c r="I65" s="15"/>
      <c r="J65" s="15"/>
      <c r="K65" s="69" t="s">
        <v>645</v>
      </c>
      <c r="L65" s="69"/>
      <c r="M65" s="69"/>
      <c r="N65" s="41" t="s">
        <v>569</v>
      </c>
      <c r="O65" s="41"/>
      <c r="P65" s="41"/>
      <c r="Q65" s="70" t="s">
        <v>569</v>
      </c>
      <c r="R65" s="70"/>
      <c r="S65" s="70"/>
      <c r="T65" s="42" t="s">
        <v>569</v>
      </c>
      <c r="U65" s="42"/>
      <c r="V65" s="42"/>
      <c r="W65" s="70" t="s">
        <v>569</v>
      </c>
      <c r="X65" s="70"/>
      <c r="Y65" s="70"/>
      <c r="Z65" s="42" t="s">
        <v>569</v>
      </c>
      <c r="AA65" s="42"/>
      <c r="AB65" s="42"/>
      <c r="AC65" s="69" t="s">
        <v>569</v>
      </c>
      <c r="AD65" s="69"/>
      <c r="AE65" s="69"/>
      <c r="AF65" s="41" t="s">
        <v>645</v>
      </c>
      <c r="AG65" s="41"/>
      <c r="AH65" s="41"/>
      <c r="AI65" s="69" t="s">
        <v>569</v>
      </c>
      <c r="AJ65" s="69"/>
      <c r="AK65" s="69"/>
      <c r="AL65" s="41" t="s">
        <v>569</v>
      </c>
      <c r="AM65" s="41"/>
      <c r="AN65" s="41"/>
      <c r="AO65" s="69" t="s">
        <v>569</v>
      </c>
      <c r="AP65" s="69"/>
      <c r="AQ65" s="69"/>
      <c r="AR65" s="82" t="s">
        <v>569</v>
      </c>
      <c r="AS65" s="82"/>
      <c r="AT65" s="82"/>
      <c r="AU65" s="69" t="s">
        <v>569</v>
      </c>
      <c r="AV65" s="69"/>
      <c r="AW65" s="69"/>
      <c r="AX65" s="41" t="s">
        <v>569</v>
      </c>
      <c r="AY65" s="41"/>
      <c r="AZ65" s="41"/>
      <c r="BA65" s="69" t="s">
        <v>645</v>
      </c>
      <c r="BB65" s="69"/>
      <c r="BC65" s="69"/>
      <c r="BD65" s="41" t="s">
        <v>645</v>
      </c>
      <c r="BE65" s="41"/>
      <c r="BF65" s="41"/>
      <c r="BG65" s="69" t="s">
        <v>569</v>
      </c>
      <c r="BH65" s="69"/>
      <c r="BI65" s="69"/>
      <c r="BJ65" s="41" t="s">
        <v>569</v>
      </c>
      <c r="BK65" s="41"/>
      <c r="BL65" s="41" t="s">
        <v>1628</v>
      </c>
      <c r="BM65" s="69" t="s">
        <v>569</v>
      </c>
      <c r="BN65" s="69"/>
      <c r="BO65" s="69"/>
      <c r="BP65" s="41" t="s">
        <v>645</v>
      </c>
      <c r="BQ65" s="41"/>
      <c r="BR65" s="41" t="s">
        <v>1861</v>
      </c>
    </row>
    <row r="66" spans="1:70" ht="178.5" outlineLevel="1">
      <c r="A66" s="15" t="s">
        <v>775</v>
      </c>
      <c r="B66" s="15" t="s">
        <v>776</v>
      </c>
      <c r="C66" s="10"/>
      <c r="D66" s="15" t="s">
        <v>746</v>
      </c>
      <c r="E66" s="15" t="s">
        <v>774</v>
      </c>
      <c r="F66" s="15">
        <f t="shared" si="15"/>
        <v>7</v>
      </c>
      <c r="G66" s="15">
        <f t="shared" si="16"/>
        <v>13</v>
      </c>
      <c r="H66" s="87">
        <f t="shared" si="17"/>
        <v>0.35</v>
      </c>
      <c r="I66" s="15" t="s">
        <v>49</v>
      </c>
      <c r="J66" s="15" t="s">
        <v>48</v>
      </c>
      <c r="K66" s="69" t="s">
        <v>569</v>
      </c>
      <c r="L66" s="69"/>
      <c r="M66" s="69"/>
      <c r="N66" s="41" t="s">
        <v>569</v>
      </c>
      <c r="O66" s="41"/>
      <c r="P66" s="41"/>
      <c r="Q66" s="70" t="s">
        <v>569</v>
      </c>
      <c r="R66" s="70"/>
      <c r="S66" s="70"/>
      <c r="T66" s="42" t="s">
        <v>569</v>
      </c>
      <c r="U66" s="42"/>
      <c r="V66" s="42"/>
      <c r="W66" s="70" t="s">
        <v>569</v>
      </c>
      <c r="X66" s="70"/>
      <c r="Y66" s="70"/>
      <c r="Z66" s="42" t="s">
        <v>645</v>
      </c>
      <c r="AA66" s="42"/>
      <c r="AB66" s="42" t="s">
        <v>1181</v>
      </c>
      <c r="AC66" s="69" t="s">
        <v>569</v>
      </c>
      <c r="AD66" s="69"/>
      <c r="AE66" s="69"/>
      <c r="AF66" s="41" t="s">
        <v>645</v>
      </c>
      <c r="AG66" s="41"/>
      <c r="AH66" s="41"/>
      <c r="AI66" s="69" t="s">
        <v>569</v>
      </c>
      <c r="AJ66" s="69"/>
      <c r="AK66" s="69"/>
      <c r="AL66" s="41" t="s">
        <v>569</v>
      </c>
      <c r="AM66" s="41"/>
      <c r="AN66" s="41"/>
      <c r="AO66" s="69" t="s">
        <v>645</v>
      </c>
      <c r="AP66" s="69" t="s">
        <v>947</v>
      </c>
      <c r="AQ66" s="69" t="s">
        <v>948</v>
      </c>
      <c r="AR66" s="82" t="s">
        <v>645</v>
      </c>
      <c r="AS66" s="82"/>
      <c r="AT66" s="82"/>
      <c r="AU66" s="69" t="s">
        <v>569</v>
      </c>
      <c r="AV66" s="69"/>
      <c r="AW66" s="69"/>
      <c r="AX66" s="41" t="s">
        <v>645</v>
      </c>
      <c r="AY66" s="41"/>
      <c r="AZ66" s="41"/>
      <c r="BA66" s="69" t="s">
        <v>569</v>
      </c>
      <c r="BB66" s="69"/>
      <c r="BC66" s="69"/>
      <c r="BD66" s="41" t="s">
        <v>569</v>
      </c>
      <c r="BE66" s="41"/>
      <c r="BF66" s="41"/>
      <c r="BG66" s="69" t="s">
        <v>569</v>
      </c>
      <c r="BH66" s="69"/>
      <c r="BI66" s="69"/>
      <c r="BJ66" s="41" t="s">
        <v>645</v>
      </c>
      <c r="BK66" s="41"/>
      <c r="BL66" s="41" t="s">
        <v>1629</v>
      </c>
      <c r="BM66" s="69" t="s">
        <v>645</v>
      </c>
      <c r="BN66" s="69" t="s">
        <v>954</v>
      </c>
      <c r="BO66" s="69"/>
      <c r="BP66" s="41" t="s">
        <v>569</v>
      </c>
      <c r="BQ66" s="41"/>
      <c r="BR66" s="41"/>
    </row>
    <row r="67" spans="1:70" ht="25.5">
      <c r="A67" s="18" t="s">
        <v>1420</v>
      </c>
      <c r="B67" s="15"/>
      <c r="C67" s="10"/>
      <c r="D67" s="15"/>
      <c r="E67" s="15"/>
      <c r="F67" s="15"/>
      <c r="G67" s="15"/>
      <c r="H67" s="15"/>
      <c r="I67" s="15"/>
      <c r="J67" s="15"/>
      <c r="K67" s="67"/>
      <c r="L67" s="69"/>
      <c r="M67" s="69"/>
      <c r="N67" s="39"/>
      <c r="O67" s="41"/>
      <c r="P67" s="41"/>
      <c r="Q67" s="71"/>
      <c r="R67" s="70"/>
      <c r="S67" s="70"/>
      <c r="T67" s="39"/>
      <c r="U67" s="41"/>
      <c r="V67" s="41"/>
      <c r="W67" s="71"/>
      <c r="X67" s="70"/>
      <c r="Y67" s="70"/>
      <c r="Z67" s="57"/>
      <c r="AA67" s="42"/>
      <c r="AB67" s="42"/>
      <c r="AC67" s="67"/>
      <c r="AD67" s="69"/>
      <c r="AE67" s="69"/>
      <c r="AF67" s="39"/>
      <c r="AG67" s="41"/>
      <c r="AH67" s="41"/>
      <c r="AI67" s="67"/>
      <c r="AJ67" s="69"/>
      <c r="AK67" s="69"/>
      <c r="AL67" s="39"/>
      <c r="AM67" s="41"/>
      <c r="AN67" s="41"/>
      <c r="AO67" s="67"/>
      <c r="AP67" s="69"/>
      <c r="AQ67" s="69"/>
      <c r="AR67" s="39"/>
      <c r="AS67" s="82"/>
      <c r="AT67" s="82"/>
      <c r="AU67" s="67"/>
      <c r="AV67" s="69"/>
      <c r="AW67" s="69"/>
      <c r="AX67" s="39"/>
      <c r="AY67" s="41"/>
      <c r="AZ67" s="41"/>
      <c r="BA67" s="67"/>
      <c r="BB67" s="69"/>
      <c r="BC67" s="69"/>
      <c r="BD67" s="41"/>
      <c r="BE67" s="41"/>
      <c r="BF67" s="41"/>
      <c r="BG67" s="67"/>
      <c r="BH67" s="69"/>
      <c r="BI67" s="69"/>
      <c r="BJ67" s="39"/>
      <c r="BK67" s="41"/>
      <c r="BL67" s="41"/>
      <c r="BM67" s="69"/>
      <c r="BN67" s="69"/>
      <c r="BO67" s="69"/>
      <c r="BP67" s="39"/>
      <c r="BQ67" s="41"/>
      <c r="BR67" s="41"/>
    </row>
    <row r="68" spans="1:70" ht="63.75">
      <c r="A68" s="17" t="s">
        <v>727</v>
      </c>
      <c r="B68" s="15" t="s">
        <v>728</v>
      </c>
      <c r="C68" s="15"/>
      <c r="D68" s="10"/>
      <c r="E68" s="10"/>
      <c r="F68" s="10"/>
      <c r="G68" s="10"/>
      <c r="H68" s="10"/>
      <c r="I68" s="10"/>
      <c r="J68" s="10"/>
      <c r="K68" s="67"/>
      <c r="L68" s="69"/>
      <c r="M68" s="69"/>
      <c r="N68" s="39"/>
      <c r="O68" s="41"/>
      <c r="P68" s="41"/>
      <c r="Q68" s="71"/>
      <c r="R68" s="70"/>
      <c r="S68" s="70"/>
      <c r="T68" s="39"/>
      <c r="U68" s="41"/>
      <c r="V68" s="41"/>
      <c r="W68" s="71"/>
      <c r="X68" s="70"/>
      <c r="Y68" s="70" t="s">
        <v>459</v>
      </c>
      <c r="Z68" s="57"/>
      <c r="AA68" s="42"/>
      <c r="AB68" s="42"/>
      <c r="AC68" s="67"/>
      <c r="AD68" s="69"/>
      <c r="AE68" s="69"/>
      <c r="AF68" s="39"/>
      <c r="AG68" s="41"/>
      <c r="AH68" s="41"/>
      <c r="AI68" s="67" t="s">
        <v>645</v>
      </c>
      <c r="AJ68" s="69" t="s">
        <v>1470</v>
      </c>
      <c r="AK68" s="69"/>
      <c r="AL68" s="39"/>
      <c r="AM68" s="41"/>
      <c r="AN68" s="41"/>
      <c r="AO68" s="67"/>
      <c r="AP68" s="69"/>
      <c r="AQ68" s="69"/>
      <c r="AR68" s="39"/>
      <c r="AS68" s="82"/>
      <c r="AT68" s="82"/>
      <c r="AU68" s="67"/>
      <c r="AV68" s="69"/>
      <c r="AW68" s="69"/>
      <c r="AX68" s="39"/>
      <c r="AY68" s="41"/>
      <c r="AZ68" s="41"/>
      <c r="BA68" s="67"/>
      <c r="BB68" s="69"/>
      <c r="BC68" s="69"/>
      <c r="BD68" s="41"/>
      <c r="BE68" s="41"/>
      <c r="BF68" s="41"/>
      <c r="BG68" s="67"/>
      <c r="BH68" s="69"/>
      <c r="BI68" s="69"/>
      <c r="BJ68" s="39"/>
      <c r="BK68" s="41"/>
      <c r="BL68" s="41"/>
      <c r="BM68" s="68"/>
      <c r="BN68" s="68"/>
      <c r="BO68" s="68"/>
      <c r="BP68" s="39"/>
      <c r="BQ68" s="41"/>
      <c r="BR68" s="41"/>
    </row>
    <row r="69" spans="1:70" ht="229.5" outlineLevel="1">
      <c r="A69" s="15" t="s">
        <v>729</v>
      </c>
      <c r="B69" s="15" t="s">
        <v>730</v>
      </c>
      <c r="C69" s="19"/>
      <c r="D69" s="15" t="s">
        <v>731</v>
      </c>
      <c r="E69" s="10"/>
      <c r="F69" s="15">
        <f>COUNTIF(K69:EI69,"Yes")</f>
        <v>14</v>
      </c>
      <c r="G69" s="15">
        <f>COUNTIF(K69:EI69,"No")</f>
        <v>6</v>
      </c>
      <c r="H69" s="87">
        <f>F69/(F69+G69)</f>
        <v>0.7</v>
      </c>
      <c r="I69" s="10" t="s">
        <v>50</v>
      </c>
      <c r="J69" s="10" t="s">
        <v>51</v>
      </c>
      <c r="K69" s="69" t="s">
        <v>645</v>
      </c>
      <c r="L69" s="69"/>
      <c r="M69" s="69" t="s">
        <v>603</v>
      </c>
      <c r="N69" s="41" t="s">
        <v>645</v>
      </c>
      <c r="O69" s="41" t="s">
        <v>574</v>
      </c>
      <c r="P69" s="41"/>
      <c r="Q69" s="70" t="s">
        <v>569</v>
      </c>
      <c r="R69" s="70"/>
      <c r="S69" s="70"/>
      <c r="T69" s="42" t="s">
        <v>569</v>
      </c>
      <c r="U69" s="42"/>
      <c r="V69" s="42" t="s">
        <v>351</v>
      </c>
      <c r="W69" s="70" t="s">
        <v>645</v>
      </c>
      <c r="X69" s="70"/>
      <c r="Y69" s="70"/>
      <c r="Z69" s="42" t="s">
        <v>569</v>
      </c>
      <c r="AA69" s="42"/>
      <c r="AB69" s="42"/>
      <c r="AC69" s="69" t="s">
        <v>645</v>
      </c>
      <c r="AD69" s="69" t="s">
        <v>265</v>
      </c>
      <c r="AE69" s="69"/>
      <c r="AF69" s="41" t="s">
        <v>645</v>
      </c>
      <c r="AG69" s="41" t="s">
        <v>287</v>
      </c>
      <c r="AH69" s="41"/>
      <c r="AI69" s="69" t="s">
        <v>645</v>
      </c>
      <c r="AJ69" s="69" t="s">
        <v>1471</v>
      </c>
      <c r="AK69" s="69"/>
      <c r="AL69" s="41" t="s">
        <v>569</v>
      </c>
      <c r="AM69" s="41"/>
      <c r="AN69" s="41"/>
      <c r="AO69" s="69" t="s">
        <v>645</v>
      </c>
      <c r="AP69" s="69" t="s">
        <v>936</v>
      </c>
      <c r="AQ69" s="69"/>
      <c r="AR69" s="82" t="s">
        <v>645</v>
      </c>
      <c r="AS69" s="82" t="s">
        <v>1710</v>
      </c>
      <c r="AT69" s="82"/>
      <c r="AU69" s="69" t="s">
        <v>645</v>
      </c>
      <c r="AV69" s="69" t="s">
        <v>1780</v>
      </c>
      <c r="AW69" s="69"/>
      <c r="AX69" s="41" t="s">
        <v>645</v>
      </c>
      <c r="AY69" s="43" t="s">
        <v>1187</v>
      </c>
      <c r="AZ69" s="41"/>
      <c r="BA69" s="69" t="s">
        <v>645</v>
      </c>
      <c r="BB69" s="69" t="s">
        <v>2018</v>
      </c>
      <c r="BC69" s="69"/>
      <c r="BD69" s="41" t="s">
        <v>645</v>
      </c>
      <c r="BE69" s="41" t="s">
        <v>1998</v>
      </c>
      <c r="BF69" s="41"/>
      <c r="BG69" s="69" t="s">
        <v>569</v>
      </c>
      <c r="BH69" s="69"/>
      <c r="BI69" s="69" t="s">
        <v>603</v>
      </c>
      <c r="BJ69" s="41" t="s">
        <v>645</v>
      </c>
      <c r="BK69" s="41"/>
      <c r="BL69" s="41"/>
      <c r="BM69" s="69" t="s">
        <v>569</v>
      </c>
      <c r="BN69" s="68"/>
      <c r="BO69" s="68"/>
      <c r="BP69" s="41" t="s">
        <v>645</v>
      </c>
      <c r="BQ69" s="41" t="s">
        <v>1862</v>
      </c>
      <c r="BR69" s="41" t="s">
        <v>1863</v>
      </c>
    </row>
    <row r="70" spans="1:70" ht="229.5" outlineLevel="1">
      <c r="A70" s="15" t="s">
        <v>732</v>
      </c>
      <c r="B70" s="15" t="s">
        <v>733</v>
      </c>
      <c r="C70" s="10"/>
      <c r="D70" s="15" t="s">
        <v>734</v>
      </c>
      <c r="E70" s="15" t="s">
        <v>735</v>
      </c>
      <c r="F70" s="15">
        <f aca="true" t="shared" si="18" ref="F70:F77">COUNTIF(K70:EI70,"Yes")</f>
        <v>13</v>
      </c>
      <c r="G70" s="15">
        <f aca="true" t="shared" si="19" ref="G70:G77">COUNTIF(K70:EI70,"No")</f>
        <v>7</v>
      </c>
      <c r="H70" s="87">
        <f aca="true" t="shared" si="20" ref="H70:H77">F70/(F70+G70)</f>
        <v>0.65</v>
      </c>
      <c r="I70" s="15" t="s">
        <v>53</v>
      </c>
      <c r="J70" s="15" t="s">
        <v>52</v>
      </c>
      <c r="K70" s="69" t="s">
        <v>645</v>
      </c>
      <c r="L70" s="69" t="s">
        <v>604</v>
      </c>
      <c r="M70" s="69"/>
      <c r="N70" s="41" t="s">
        <v>569</v>
      </c>
      <c r="O70" s="41"/>
      <c r="P70" s="41"/>
      <c r="Q70" s="70" t="s">
        <v>569</v>
      </c>
      <c r="R70" s="70"/>
      <c r="S70" s="70"/>
      <c r="T70" s="42" t="s">
        <v>645</v>
      </c>
      <c r="U70" s="42" t="s">
        <v>337</v>
      </c>
      <c r="V70" s="42"/>
      <c r="W70" s="70" t="s">
        <v>645</v>
      </c>
      <c r="X70" s="70"/>
      <c r="Y70" s="70"/>
      <c r="Z70" s="42" t="s">
        <v>569</v>
      </c>
      <c r="AA70" s="42"/>
      <c r="AB70" s="42"/>
      <c r="AC70" s="69" t="s">
        <v>569</v>
      </c>
      <c r="AD70" s="69"/>
      <c r="AE70" s="69"/>
      <c r="AF70" s="41" t="s">
        <v>645</v>
      </c>
      <c r="AG70" s="41" t="s">
        <v>287</v>
      </c>
      <c r="AH70" s="41"/>
      <c r="AI70" s="69" t="s">
        <v>645</v>
      </c>
      <c r="AJ70" s="69" t="s">
        <v>1472</v>
      </c>
      <c r="AK70" s="69"/>
      <c r="AL70" s="41" t="s">
        <v>569</v>
      </c>
      <c r="AM70" s="41"/>
      <c r="AN70" s="41"/>
      <c r="AO70" s="69" t="s">
        <v>645</v>
      </c>
      <c r="AP70" s="69" t="s">
        <v>936</v>
      </c>
      <c r="AQ70" s="69"/>
      <c r="AR70" s="82" t="s">
        <v>569</v>
      </c>
      <c r="AS70" s="82"/>
      <c r="AT70" s="82" t="s">
        <v>1711</v>
      </c>
      <c r="AU70" s="69" t="s">
        <v>645</v>
      </c>
      <c r="AV70" s="69" t="s">
        <v>1765</v>
      </c>
      <c r="AW70" s="69"/>
      <c r="AX70" s="41" t="s">
        <v>645</v>
      </c>
      <c r="AY70" s="43" t="s">
        <v>1188</v>
      </c>
      <c r="AZ70" s="41"/>
      <c r="BA70" s="69" t="s">
        <v>645</v>
      </c>
      <c r="BB70" s="69" t="s">
        <v>2018</v>
      </c>
      <c r="BC70" s="69"/>
      <c r="BD70" s="41" t="s">
        <v>645</v>
      </c>
      <c r="BE70" s="41" t="s">
        <v>1998</v>
      </c>
      <c r="BF70" s="41"/>
      <c r="BG70" s="69" t="s">
        <v>645</v>
      </c>
      <c r="BH70" s="69" t="s">
        <v>1946</v>
      </c>
      <c r="BI70" s="69"/>
      <c r="BJ70" s="41" t="s">
        <v>645</v>
      </c>
      <c r="BK70" s="41" t="s">
        <v>1630</v>
      </c>
      <c r="BL70" s="41" t="s">
        <v>1631</v>
      </c>
      <c r="BM70" s="69" t="s">
        <v>569</v>
      </c>
      <c r="BN70" s="69"/>
      <c r="BO70" s="69"/>
      <c r="BP70" s="41" t="s">
        <v>645</v>
      </c>
      <c r="BQ70" s="41" t="s">
        <v>1862</v>
      </c>
      <c r="BR70" s="41"/>
    </row>
    <row r="71" spans="1:70" ht="153" outlineLevel="1">
      <c r="A71" s="15" t="s">
        <v>755</v>
      </c>
      <c r="B71" s="15" t="s">
        <v>756</v>
      </c>
      <c r="C71" s="10"/>
      <c r="D71" s="20" t="s">
        <v>761</v>
      </c>
      <c r="E71" s="15" t="s">
        <v>757</v>
      </c>
      <c r="F71" s="15">
        <f t="shared" si="18"/>
        <v>11</v>
      </c>
      <c r="G71" s="15">
        <f t="shared" si="19"/>
        <v>9</v>
      </c>
      <c r="H71" s="87">
        <f t="shared" si="20"/>
        <v>0.55</v>
      </c>
      <c r="I71" s="15" t="s">
        <v>56</v>
      </c>
      <c r="J71" s="15"/>
      <c r="K71" s="69" t="s">
        <v>645</v>
      </c>
      <c r="L71" s="69" t="s">
        <v>604</v>
      </c>
      <c r="M71" s="69"/>
      <c r="N71" s="41" t="s">
        <v>569</v>
      </c>
      <c r="O71" s="41" t="s">
        <v>577</v>
      </c>
      <c r="P71" s="41"/>
      <c r="Q71" s="70" t="s">
        <v>569</v>
      </c>
      <c r="R71" s="70"/>
      <c r="S71" s="70"/>
      <c r="T71" s="42" t="s">
        <v>569</v>
      </c>
      <c r="U71" s="42"/>
      <c r="V71" s="42"/>
      <c r="W71" s="70" t="s">
        <v>645</v>
      </c>
      <c r="X71" s="70"/>
      <c r="Y71" s="70"/>
      <c r="Z71" s="42" t="s">
        <v>569</v>
      </c>
      <c r="AA71" s="42"/>
      <c r="AB71" s="42"/>
      <c r="AC71" s="69" t="s">
        <v>569</v>
      </c>
      <c r="AD71" s="69"/>
      <c r="AE71" s="69"/>
      <c r="AF71" s="41" t="s">
        <v>645</v>
      </c>
      <c r="AG71" s="41" t="s">
        <v>287</v>
      </c>
      <c r="AH71" s="41"/>
      <c r="AI71" s="69" t="s">
        <v>569</v>
      </c>
      <c r="AJ71" s="69"/>
      <c r="AK71" s="69"/>
      <c r="AL71" s="41" t="s">
        <v>569</v>
      </c>
      <c r="AM71" s="41"/>
      <c r="AN71" s="41"/>
      <c r="AO71" s="69" t="s">
        <v>645</v>
      </c>
      <c r="AP71" s="69" t="s">
        <v>936</v>
      </c>
      <c r="AQ71" s="69"/>
      <c r="AR71" s="82" t="s">
        <v>569</v>
      </c>
      <c r="AS71" s="82"/>
      <c r="AT71" s="82" t="s">
        <v>1712</v>
      </c>
      <c r="AU71" s="69" t="s">
        <v>645</v>
      </c>
      <c r="AV71" s="69" t="s">
        <v>1781</v>
      </c>
      <c r="AW71" s="69"/>
      <c r="AX71" s="41" t="s">
        <v>645</v>
      </c>
      <c r="AY71" s="43" t="s">
        <v>1188</v>
      </c>
      <c r="AZ71" s="41"/>
      <c r="BA71" s="69" t="s">
        <v>645</v>
      </c>
      <c r="BB71" s="69" t="s">
        <v>2018</v>
      </c>
      <c r="BC71" s="69"/>
      <c r="BD71" s="41" t="s">
        <v>645</v>
      </c>
      <c r="BE71" s="41" t="s">
        <v>1998</v>
      </c>
      <c r="BF71" s="41"/>
      <c r="BG71" s="69" t="s">
        <v>645</v>
      </c>
      <c r="BH71" s="69" t="s">
        <v>1940</v>
      </c>
      <c r="BI71" s="69"/>
      <c r="BJ71" s="41" t="s">
        <v>645</v>
      </c>
      <c r="BK71" s="41" t="s">
        <v>1632</v>
      </c>
      <c r="BL71" s="41"/>
      <c r="BM71" s="69" t="s">
        <v>569</v>
      </c>
      <c r="BN71" s="69"/>
      <c r="BO71" s="69"/>
      <c r="BP71" s="41" t="s">
        <v>645</v>
      </c>
      <c r="BQ71" s="41" t="s">
        <v>1862</v>
      </c>
      <c r="BR71" s="41"/>
    </row>
    <row r="72" spans="1:70" ht="165.75" outlineLevel="1">
      <c r="A72" s="15" t="s">
        <v>758</v>
      </c>
      <c r="B72" s="15" t="s">
        <v>759</v>
      </c>
      <c r="C72" s="10"/>
      <c r="D72" s="20" t="s">
        <v>760</v>
      </c>
      <c r="E72" s="15" t="s">
        <v>757</v>
      </c>
      <c r="F72" s="15">
        <f t="shared" si="18"/>
        <v>13</v>
      </c>
      <c r="G72" s="15">
        <f t="shared" si="19"/>
        <v>7</v>
      </c>
      <c r="H72" s="87">
        <f t="shared" si="20"/>
        <v>0.65</v>
      </c>
      <c r="I72" s="15" t="s">
        <v>57</v>
      </c>
      <c r="J72" s="15" t="s">
        <v>54</v>
      </c>
      <c r="K72" s="69" t="s">
        <v>645</v>
      </c>
      <c r="L72" s="69" t="s">
        <v>604</v>
      </c>
      <c r="M72" s="69"/>
      <c r="N72" s="41" t="s">
        <v>569</v>
      </c>
      <c r="O72" s="41" t="s">
        <v>578</v>
      </c>
      <c r="P72" s="41"/>
      <c r="Q72" s="70" t="s">
        <v>569</v>
      </c>
      <c r="R72" s="70"/>
      <c r="S72" s="70"/>
      <c r="T72" s="42" t="s">
        <v>569</v>
      </c>
      <c r="U72" s="42"/>
      <c r="V72" s="42"/>
      <c r="W72" s="70" t="s">
        <v>645</v>
      </c>
      <c r="X72" s="70"/>
      <c r="Y72" s="70"/>
      <c r="Z72" s="42" t="s">
        <v>569</v>
      </c>
      <c r="AA72" s="42"/>
      <c r="AB72" s="42"/>
      <c r="AC72" s="69" t="s">
        <v>569</v>
      </c>
      <c r="AD72" s="69"/>
      <c r="AE72" s="69"/>
      <c r="AF72" s="41" t="s">
        <v>645</v>
      </c>
      <c r="AG72" s="41" t="s">
        <v>287</v>
      </c>
      <c r="AH72" s="41"/>
      <c r="AI72" s="69" t="s">
        <v>645</v>
      </c>
      <c r="AJ72" s="69" t="s">
        <v>1473</v>
      </c>
      <c r="AK72" s="69"/>
      <c r="AL72" s="41" t="s">
        <v>569</v>
      </c>
      <c r="AM72" s="41"/>
      <c r="AN72" s="41"/>
      <c r="AO72" s="69" t="s">
        <v>645</v>
      </c>
      <c r="AP72" s="69" t="s">
        <v>936</v>
      </c>
      <c r="AQ72" s="69"/>
      <c r="AR72" s="82" t="s">
        <v>645</v>
      </c>
      <c r="AS72" s="82" t="s">
        <v>1713</v>
      </c>
      <c r="AT72" s="82"/>
      <c r="AU72" s="69" t="s">
        <v>645</v>
      </c>
      <c r="AV72" s="69" t="s">
        <v>1782</v>
      </c>
      <c r="AW72" s="69"/>
      <c r="AX72" s="41" t="s">
        <v>645</v>
      </c>
      <c r="AY72" s="41" t="s">
        <v>1325</v>
      </c>
      <c r="AZ72" s="41"/>
      <c r="BA72" s="69" t="s">
        <v>645</v>
      </c>
      <c r="BB72" s="69" t="s">
        <v>2018</v>
      </c>
      <c r="BC72" s="69"/>
      <c r="BD72" s="41" t="s">
        <v>645</v>
      </c>
      <c r="BE72" s="41" t="s">
        <v>1998</v>
      </c>
      <c r="BF72" s="41"/>
      <c r="BG72" s="69" t="s">
        <v>645</v>
      </c>
      <c r="BH72" s="69" t="s">
        <v>1940</v>
      </c>
      <c r="BI72" s="69"/>
      <c r="BJ72" s="41" t="s">
        <v>645</v>
      </c>
      <c r="BK72" s="41" t="s">
        <v>1632</v>
      </c>
      <c r="BL72" s="41" t="s">
        <v>1633</v>
      </c>
      <c r="BM72" s="69" t="s">
        <v>569</v>
      </c>
      <c r="BN72" s="69"/>
      <c r="BO72" s="69"/>
      <c r="BP72" s="41" t="s">
        <v>645</v>
      </c>
      <c r="BQ72" s="41" t="s">
        <v>1862</v>
      </c>
      <c r="BR72" s="41"/>
    </row>
    <row r="73" spans="1:70" ht="76.5" outlineLevel="1">
      <c r="A73" s="15" t="s">
        <v>1251</v>
      </c>
      <c r="B73" s="15" t="s">
        <v>747</v>
      </c>
      <c r="C73" s="10"/>
      <c r="D73" s="20" t="s">
        <v>740</v>
      </c>
      <c r="E73" s="15" t="s">
        <v>754</v>
      </c>
      <c r="F73" s="15">
        <f t="shared" si="18"/>
        <v>11</v>
      </c>
      <c r="G73" s="15">
        <f t="shared" si="19"/>
        <v>9</v>
      </c>
      <c r="H73" s="87">
        <f t="shared" si="20"/>
        <v>0.55</v>
      </c>
      <c r="I73" s="15"/>
      <c r="J73" s="15" t="s">
        <v>55</v>
      </c>
      <c r="K73" s="69" t="s">
        <v>645</v>
      </c>
      <c r="L73" s="69"/>
      <c r="M73" s="69"/>
      <c r="N73" s="41" t="s">
        <v>645</v>
      </c>
      <c r="O73" s="41" t="s">
        <v>568</v>
      </c>
      <c r="P73" s="41"/>
      <c r="Q73" s="70" t="s">
        <v>569</v>
      </c>
      <c r="R73" s="70"/>
      <c r="S73" s="70"/>
      <c r="T73" s="42" t="s">
        <v>569</v>
      </c>
      <c r="U73" s="42"/>
      <c r="V73" s="42"/>
      <c r="W73" s="70" t="s">
        <v>645</v>
      </c>
      <c r="X73" s="70"/>
      <c r="Y73" s="70"/>
      <c r="Z73" s="42" t="s">
        <v>569</v>
      </c>
      <c r="AA73" s="42"/>
      <c r="AB73" s="42"/>
      <c r="AC73" s="69" t="s">
        <v>645</v>
      </c>
      <c r="AD73" s="69"/>
      <c r="AE73" s="69"/>
      <c r="AF73" s="41" t="s">
        <v>645</v>
      </c>
      <c r="AG73" s="41"/>
      <c r="AH73" s="41"/>
      <c r="AI73" s="69" t="s">
        <v>569</v>
      </c>
      <c r="AJ73" s="69" t="s">
        <v>1474</v>
      </c>
      <c r="AK73" s="69"/>
      <c r="AL73" s="41" t="s">
        <v>569</v>
      </c>
      <c r="AM73" s="41"/>
      <c r="AN73" s="41"/>
      <c r="AO73" s="69" t="s">
        <v>645</v>
      </c>
      <c r="AP73" s="69" t="s">
        <v>936</v>
      </c>
      <c r="AQ73" s="69"/>
      <c r="AR73" s="82" t="s">
        <v>645</v>
      </c>
      <c r="AS73" s="82"/>
      <c r="AT73" s="82"/>
      <c r="AU73" s="69" t="s">
        <v>569</v>
      </c>
      <c r="AV73" s="69"/>
      <c r="AW73" s="69"/>
      <c r="AX73" s="41" t="s">
        <v>569</v>
      </c>
      <c r="AY73" s="41"/>
      <c r="AZ73" s="41"/>
      <c r="BA73" s="69" t="s">
        <v>645</v>
      </c>
      <c r="BB73" s="69"/>
      <c r="BC73" s="69"/>
      <c r="BD73" s="41" t="s">
        <v>645</v>
      </c>
      <c r="BE73" s="41"/>
      <c r="BF73" s="41"/>
      <c r="BG73" s="69" t="s">
        <v>569</v>
      </c>
      <c r="BH73" s="69"/>
      <c r="BI73" s="69"/>
      <c r="BJ73" s="41" t="s">
        <v>645</v>
      </c>
      <c r="BK73" s="41"/>
      <c r="BL73" s="41" t="s">
        <v>1634</v>
      </c>
      <c r="BM73" s="69" t="s">
        <v>569</v>
      </c>
      <c r="BN73" s="69"/>
      <c r="BO73" s="69"/>
      <c r="BP73" s="41" t="s">
        <v>645</v>
      </c>
      <c r="BQ73" s="41"/>
      <c r="BR73" s="41"/>
    </row>
    <row r="74" spans="1:70" ht="25.5" outlineLevel="1">
      <c r="A74" s="15" t="s">
        <v>748</v>
      </c>
      <c r="B74" s="15" t="s">
        <v>749</v>
      </c>
      <c r="C74" s="10"/>
      <c r="D74" s="20" t="s">
        <v>762</v>
      </c>
      <c r="E74" s="15" t="s">
        <v>763</v>
      </c>
      <c r="F74" s="15">
        <f t="shared" si="18"/>
        <v>10</v>
      </c>
      <c r="G74" s="15">
        <f t="shared" si="19"/>
        <v>10</v>
      </c>
      <c r="H74" s="87">
        <f t="shared" si="20"/>
        <v>0.5</v>
      </c>
      <c r="I74" s="15"/>
      <c r="J74" s="15"/>
      <c r="K74" s="69" t="s">
        <v>645</v>
      </c>
      <c r="L74" s="69"/>
      <c r="M74" s="69"/>
      <c r="N74" s="41" t="s">
        <v>569</v>
      </c>
      <c r="O74" s="41"/>
      <c r="P74" s="41"/>
      <c r="Q74" s="70" t="s">
        <v>569</v>
      </c>
      <c r="R74" s="70"/>
      <c r="S74" s="70"/>
      <c r="T74" s="42" t="s">
        <v>569</v>
      </c>
      <c r="U74" s="42"/>
      <c r="V74" s="42"/>
      <c r="W74" s="70" t="s">
        <v>645</v>
      </c>
      <c r="X74" s="70"/>
      <c r="Y74" s="70"/>
      <c r="Z74" s="42" t="s">
        <v>569</v>
      </c>
      <c r="AA74" s="42"/>
      <c r="AB74" s="42"/>
      <c r="AC74" s="69" t="s">
        <v>645</v>
      </c>
      <c r="AD74" s="69"/>
      <c r="AE74" s="69"/>
      <c r="AF74" s="41" t="s">
        <v>645</v>
      </c>
      <c r="AG74" s="41"/>
      <c r="AH74" s="41"/>
      <c r="AI74" s="69" t="s">
        <v>569</v>
      </c>
      <c r="AJ74" s="69"/>
      <c r="AK74" s="69"/>
      <c r="AL74" s="41" t="s">
        <v>569</v>
      </c>
      <c r="AM74" s="41"/>
      <c r="AN74" s="41"/>
      <c r="AO74" s="69" t="s">
        <v>645</v>
      </c>
      <c r="AP74" s="69" t="s">
        <v>936</v>
      </c>
      <c r="AQ74" s="69"/>
      <c r="AR74" s="82" t="s">
        <v>645</v>
      </c>
      <c r="AS74" s="82"/>
      <c r="AT74" s="82"/>
      <c r="AU74" s="69" t="s">
        <v>645</v>
      </c>
      <c r="AV74" s="69"/>
      <c r="AW74" s="69"/>
      <c r="AX74" s="41" t="s">
        <v>645</v>
      </c>
      <c r="AY74" s="41"/>
      <c r="AZ74" s="41"/>
      <c r="BA74" s="69" t="s">
        <v>569</v>
      </c>
      <c r="BB74" s="69"/>
      <c r="BC74" s="69"/>
      <c r="BD74" s="41" t="s">
        <v>645</v>
      </c>
      <c r="BE74" s="41"/>
      <c r="BF74" s="41"/>
      <c r="BG74" s="69" t="s">
        <v>569</v>
      </c>
      <c r="BH74" s="69"/>
      <c r="BI74" s="69"/>
      <c r="BJ74" s="41" t="s">
        <v>569</v>
      </c>
      <c r="BK74" s="41"/>
      <c r="BL74" s="41"/>
      <c r="BM74" s="69" t="s">
        <v>569</v>
      </c>
      <c r="BN74" s="69"/>
      <c r="BO74" s="69"/>
      <c r="BP74" s="41" t="s">
        <v>645</v>
      </c>
      <c r="BQ74" s="41"/>
      <c r="BR74" s="41"/>
    </row>
    <row r="75" spans="1:70" ht="63.75" outlineLevel="1">
      <c r="A75" s="15" t="s">
        <v>1350</v>
      </c>
      <c r="B75" s="15" t="s">
        <v>1353</v>
      </c>
      <c r="C75" s="10"/>
      <c r="D75" s="15" t="s">
        <v>1352</v>
      </c>
      <c r="E75" s="15" t="s">
        <v>1351</v>
      </c>
      <c r="F75" s="15">
        <f t="shared" si="18"/>
        <v>5</v>
      </c>
      <c r="G75" s="15">
        <f t="shared" si="19"/>
        <v>15</v>
      </c>
      <c r="H75" s="87">
        <f t="shared" si="20"/>
        <v>0.25</v>
      </c>
      <c r="I75" s="15" t="s">
        <v>58</v>
      </c>
      <c r="J75" s="15"/>
      <c r="K75" s="69" t="s">
        <v>569</v>
      </c>
      <c r="L75" s="69"/>
      <c r="M75" s="69" t="s">
        <v>596</v>
      </c>
      <c r="N75" s="41" t="s">
        <v>569</v>
      </c>
      <c r="O75" s="41"/>
      <c r="P75" s="41"/>
      <c r="Q75" s="70" t="s">
        <v>569</v>
      </c>
      <c r="R75" s="70"/>
      <c r="S75" s="70"/>
      <c r="T75" s="42" t="s">
        <v>569</v>
      </c>
      <c r="U75" s="42"/>
      <c r="V75" s="42"/>
      <c r="W75" s="70" t="s">
        <v>569</v>
      </c>
      <c r="X75" s="70"/>
      <c r="Y75" s="70"/>
      <c r="Z75" s="42" t="s">
        <v>569</v>
      </c>
      <c r="AA75" s="42"/>
      <c r="AB75" s="42"/>
      <c r="AC75" s="69" t="s">
        <v>569</v>
      </c>
      <c r="AD75" s="69"/>
      <c r="AE75" s="69"/>
      <c r="AF75" s="41" t="s">
        <v>645</v>
      </c>
      <c r="AG75" s="41" t="s">
        <v>287</v>
      </c>
      <c r="AH75" s="41"/>
      <c r="AI75" s="69" t="s">
        <v>569</v>
      </c>
      <c r="AJ75" s="69"/>
      <c r="AK75" s="69"/>
      <c r="AL75" s="41" t="s">
        <v>569</v>
      </c>
      <c r="AM75" s="41"/>
      <c r="AN75" s="41"/>
      <c r="AO75" s="69" t="s">
        <v>645</v>
      </c>
      <c r="AP75" s="69" t="s">
        <v>936</v>
      </c>
      <c r="AQ75" s="69"/>
      <c r="AR75" s="82" t="s">
        <v>569</v>
      </c>
      <c r="AS75" s="82"/>
      <c r="AT75" s="82"/>
      <c r="AU75" s="69" t="s">
        <v>569</v>
      </c>
      <c r="AV75" s="69"/>
      <c r="AW75" s="69"/>
      <c r="AX75" s="41" t="s">
        <v>569</v>
      </c>
      <c r="AY75" s="41"/>
      <c r="AZ75" s="41"/>
      <c r="BA75" s="69" t="s">
        <v>569</v>
      </c>
      <c r="BB75" s="69"/>
      <c r="BC75" s="69"/>
      <c r="BD75" s="41" t="s">
        <v>645</v>
      </c>
      <c r="BE75" s="41" t="s">
        <v>1998</v>
      </c>
      <c r="BF75" s="41"/>
      <c r="BG75" s="69" t="s">
        <v>569</v>
      </c>
      <c r="BH75" s="69"/>
      <c r="BI75" s="69"/>
      <c r="BJ75" s="41" t="s">
        <v>645</v>
      </c>
      <c r="BK75" s="41"/>
      <c r="BL75" s="41"/>
      <c r="BM75" s="69" t="s">
        <v>569</v>
      </c>
      <c r="BN75" s="69"/>
      <c r="BO75" s="69"/>
      <c r="BP75" s="41" t="s">
        <v>645</v>
      </c>
      <c r="BQ75" s="41" t="s">
        <v>1862</v>
      </c>
      <c r="BR75" s="41"/>
    </row>
    <row r="76" spans="1:70" ht="165.75" outlineLevel="1">
      <c r="A76" s="15" t="s">
        <v>764</v>
      </c>
      <c r="B76" s="15" t="s">
        <v>1347</v>
      </c>
      <c r="C76" s="10"/>
      <c r="D76" s="15" t="s">
        <v>765</v>
      </c>
      <c r="E76" s="15" t="s">
        <v>766</v>
      </c>
      <c r="F76" s="15">
        <f t="shared" si="18"/>
        <v>8</v>
      </c>
      <c r="G76" s="15">
        <f t="shared" si="19"/>
        <v>12</v>
      </c>
      <c r="H76" s="87">
        <f t="shared" si="20"/>
        <v>0.4</v>
      </c>
      <c r="I76" s="15"/>
      <c r="J76" s="15"/>
      <c r="K76" s="69" t="s">
        <v>645</v>
      </c>
      <c r="L76" s="69"/>
      <c r="M76" s="69"/>
      <c r="N76" s="41" t="s">
        <v>569</v>
      </c>
      <c r="O76" s="41"/>
      <c r="P76" s="41"/>
      <c r="Q76" s="70" t="s">
        <v>569</v>
      </c>
      <c r="R76" s="70"/>
      <c r="S76" s="70"/>
      <c r="T76" s="42" t="s">
        <v>569</v>
      </c>
      <c r="U76" s="42"/>
      <c r="V76" s="42"/>
      <c r="W76" s="70" t="s">
        <v>569</v>
      </c>
      <c r="X76" s="70"/>
      <c r="Y76" s="70" t="s">
        <v>451</v>
      </c>
      <c r="Z76" s="42" t="s">
        <v>569</v>
      </c>
      <c r="AA76" s="42"/>
      <c r="AB76" s="42"/>
      <c r="AC76" s="69" t="s">
        <v>569</v>
      </c>
      <c r="AD76" s="69"/>
      <c r="AE76" s="69"/>
      <c r="AF76" s="41" t="s">
        <v>645</v>
      </c>
      <c r="AG76" s="41"/>
      <c r="AH76" s="41"/>
      <c r="AI76" s="69" t="s">
        <v>569</v>
      </c>
      <c r="AJ76" s="69"/>
      <c r="AK76" s="69"/>
      <c r="AL76" s="41" t="s">
        <v>569</v>
      </c>
      <c r="AM76" s="41"/>
      <c r="AN76" s="41"/>
      <c r="AO76" s="69" t="s">
        <v>645</v>
      </c>
      <c r="AP76" s="69" t="s">
        <v>936</v>
      </c>
      <c r="AQ76" s="69"/>
      <c r="AR76" s="82" t="s">
        <v>569</v>
      </c>
      <c r="AS76" s="82"/>
      <c r="AT76" s="82"/>
      <c r="AU76" s="69" t="s">
        <v>569</v>
      </c>
      <c r="AV76" s="69"/>
      <c r="AW76" s="69"/>
      <c r="AX76" s="41" t="s">
        <v>645</v>
      </c>
      <c r="AY76" s="41"/>
      <c r="AZ76" s="41"/>
      <c r="BA76" s="69" t="s">
        <v>645</v>
      </c>
      <c r="BB76" s="69"/>
      <c r="BC76" s="69"/>
      <c r="BD76" s="41" t="s">
        <v>645</v>
      </c>
      <c r="BE76" s="41"/>
      <c r="BF76" s="41"/>
      <c r="BG76" s="69" t="s">
        <v>569</v>
      </c>
      <c r="BH76" s="69"/>
      <c r="BI76" s="69"/>
      <c r="BJ76" s="41" t="s">
        <v>645</v>
      </c>
      <c r="BK76" s="41"/>
      <c r="BL76" s="41"/>
      <c r="BM76" s="69" t="s">
        <v>569</v>
      </c>
      <c r="BN76" s="69"/>
      <c r="BO76" s="69"/>
      <c r="BP76" s="41" t="s">
        <v>645</v>
      </c>
      <c r="BQ76" s="41"/>
      <c r="BR76" s="41" t="s">
        <v>1864</v>
      </c>
    </row>
    <row r="77" spans="1:70" ht="76.5" outlineLevel="1">
      <c r="A77" s="15" t="s">
        <v>1354</v>
      </c>
      <c r="B77" s="15" t="s">
        <v>767</v>
      </c>
      <c r="C77" s="10"/>
      <c r="D77" s="15" t="s">
        <v>1356</v>
      </c>
      <c r="E77" s="15" t="s">
        <v>768</v>
      </c>
      <c r="F77" s="15">
        <f t="shared" si="18"/>
        <v>6</v>
      </c>
      <c r="G77" s="15">
        <f t="shared" si="19"/>
        <v>14</v>
      </c>
      <c r="H77" s="87">
        <f t="shared" si="20"/>
        <v>0.3</v>
      </c>
      <c r="I77" s="15"/>
      <c r="J77" s="15"/>
      <c r="K77" s="69" t="s">
        <v>645</v>
      </c>
      <c r="L77" s="69"/>
      <c r="M77" s="69"/>
      <c r="N77" s="41" t="s">
        <v>569</v>
      </c>
      <c r="O77" s="41"/>
      <c r="P77" s="41"/>
      <c r="Q77" s="70" t="s">
        <v>569</v>
      </c>
      <c r="R77" s="70"/>
      <c r="S77" s="70"/>
      <c r="T77" s="42" t="s">
        <v>569</v>
      </c>
      <c r="U77" s="42"/>
      <c r="V77" s="42"/>
      <c r="W77" s="70" t="s">
        <v>569</v>
      </c>
      <c r="X77" s="70"/>
      <c r="Y77" s="70"/>
      <c r="Z77" s="42" t="s">
        <v>569</v>
      </c>
      <c r="AA77" s="42"/>
      <c r="AB77" s="42" t="s">
        <v>1124</v>
      </c>
      <c r="AC77" s="69" t="s">
        <v>569</v>
      </c>
      <c r="AD77" s="69"/>
      <c r="AE77" s="69"/>
      <c r="AF77" s="41" t="s">
        <v>645</v>
      </c>
      <c r="AG77" s="41"/>
      <c r="AH77" s="41"/>
      <c r="AI77" s="69" t="s">
        <v>645</v>
      </c>
      <c r="AJ77" s="69" t="s">
        <v>1475</v>
      </c>
      <c r="AK77" s="69"/>
      <c r="AL77" s="41" t="s">
        <v>569</v>
      </c>
      <c r="AM77" s="41"/>
      <c r="AN77" s="41"/>
      <c r="AO77" s="69" t="s">
        <v>645</v>
      </c>
      <c r="AP77" s="69" t="s">
        <v>936</v>
      </c>
      <c r="AQ77" s="69"/>
      <c r="AR77" s="82" t="s">
        <v>569</v>
      </c>
      <c r="AS77" s="82"/>
      <c r="AT77" s="82"/>
      <c r="AU77" s="69" t="s">
        <v>569</v>
      </c>
      <c r="AV77" s="69"/>
      <c r="AW77" s="69"/>
      <c r="AX77" s="41" t="s">
        <v>569</v>
      </c>
      <c r="AY77" s="41"/>
      <c r="AZ77" s="41"/>
      <c r="BA77" s="69" t="s">
        <v>569</v>
      </c>
      <c r="BB77" s="69"/>
      <c r="BC77" s="69"/>
      <c r="BD77" s="41" t="s">
        <v>645</v>
      </c>
      <c r="BE77" s="41"/>
      <c r="BF77" s="41"/>
      <c r="BG77" s="69" t="s">
        <v>569</v>
      </c>
      <c r="BH77" s="69"/>
      <c r="BI77" s="69"/>
      <c r="BJ77" s="41" t="s">
        <v>569</v>
      </c>
      <c r="BK77" s="41"/>
      <c r="BL77" s="41"/>
      <c r="BM77" s="69" t="s">
        <v>569</v>
      </c>
      <c r="BN77" s="69"/>
      <c r="BO77" s="69"/>
      <c r="BP77" s="41" t="s">
        <v>645</v>
      </c>
      <c r="BQ77" s="41"/>
      <c r="BR77" s="41"/>
    </row>
    <row r="78" spans="1:70" ht="25.5">
      <c r="A78" s="18" t="s">
        <v>1420</v>
      </c>
      <c r="B78" s="15"/>
      <c r="C78" s="10"/>
      <c r="D78" s="15"/>
      <c r="E78" s="15"/>
      <c r="F78" s="15"/>
      <c r="G78" s="15"/>
      <c r="H78" s="15"/>
      <c r="I78" s="15"/>
      <c r="J78" s="15"/>
      <c r="K78" s="67"/>
      <c r="L78" s="69"/>
      <c r="M78" s="69"/>
      <c r="N78" s="39"/>
      <c r="O78" s="41"/>
      <c r="P78" s="41"/>
      <c r="Q78" s="71"/>
      <c r="R78" s="70"/>
      <c r="S78" s="70"/>
      <c r="T78" s="39"/>
      <c r="U78" s="41"/>
      <c r="V78" s="41"/>
      <c r="W78" s="71"/>
      <c r="X78" s="70"/>
      <c r="Y78" s="70"/>
      <c r="Z78" s="57"/>
      <c r="AA78" s="42"/>
      <c r="AB78" s="42"/>
      <c r="AC78" s="67"/>
      <c r="AD78" s="69"/>
      <c r="AE78" s="69"/>
      <c r="AF78" s="39"/>
      <c r="AG78" s="41"/>
      <c r="AH78" s="41"/>
      <c r="AI78" s="67"/>
      <c r="AJ78" s="69"/>
      <c r="AK78" s="69"/>
      <c r="AL78" s="39"/>
      <c r="AM78" s="41"/>
      <c r="AN78" s="41"/>
      <c r="AO78" s="67"/>
      <c r="AP78" s="69"/>
      <c r="AQ78" s="69"/>
      <c r="AR78" s="39"/>
      <c r="AS78" s="82"/>
      <c r="AT78" s="82"/>
      <c r="AU78" s="67"/>
      <c r="AV78" s="69"/>
      <c r="AW78" s="69"/>
      <c r="AX78" s="39"/>
      <c r="AY78" s="41"/>
      <c r="AZ78" s="41"/>
      <c r="BA78" s="67"/>
      <c r="BB78" s="69"/>
      <c r="BC78" s="69"/>
      <c r="BD78" s="41"/>
      <c r="BE78" s="41"/>
      <c r="BF78" s="41"/>
      <c r="BG78" s="67"/>
      <c r="BH78" s="69"/>
      <c r="BI78" s="69"/>
      <c r="BJ78" s="39"/>
      <c r="BK78" s="41"/>
      <c r="BL78" s="41"/>
      <c r="BM78" s="69"/>
      <c r="BN78" s="69"/>
      <c r="BO78" s="69"/>
      <c r="BP78" s="39"/>
      <c r="BQ78" s="41"/>
      <c r="BR78" s="41"/>
    </row>
    <row r="79" spans="1:70" ht="89.25">
      <c r="A79" s="17" t="s">
        <v>769</v>
      </c>
      <c r="B79" s="15" t="s">
        <v>770</v>
      </c>
      <c r="C79" s="15" t="s">
        <v>802</v>
      </c>
      <c r="D79" s="10"/>
      <c r="E79" s="10"/>
      <c r="F79" s="10"/>
      <c r="G79" s="10"/>
      <c r="H79" s="10"/>
      <c r="I79" s="10"/>
      <c r="J79" s="10"/>
      <c r="K79" s="67"/>
      <c r="L79" s="69"/>
      <c r="M79" s="69"/>
      <c r="N79" s="39"/>
      <c r="O79" s="41"/>
      <c r="P79" s="41"/>
      <c r="Q79" s="71"/>
      <c r="R79" s="70"/>
      <c r="S79" s="70"/>
      <c r="T79" s="39"/>
      <c r="U79" s="41"/>
      <c r="V79" s="41"/>
      <c r="W79" s="71"/>
      <c r="X79" s="70"/>
      <c r="Y79" s="70" t="s">
        <v>460</v>
      </c>
      <c r="Z79" s="57"/>
      <c r="AA79" s="42"/>
      <c r="AB79" s="42"/>
      <c r="AC79" s="67"/>
      <c r="AD79" s="69"/>
      <c r="AE79" s="69"/>
      <c r="AF79" s="39"/>
      <c r="AG79" s="41"/>
      <c r="AH79" s="41"/>
      <c r="AI79" s="67" t="s">
        <v>645</v>
      </c>
      <c r="AJ79" s="69"/>
      <c r="AK79" s="69"/>
      <c r="AL79" s="39"/>
      <c r="AM79" s="41"/>
      <c r="AN79" s="41"/>
      <c r="AO79" s="67"/>
      <c r="AP79" s="69"/>
      <c r="AQ79" s="69"/>
      <c r="AR79" s="39"/>
      <c r="AS79" s="82"/>
      <c r="AT79" s="82"/>
      <c r="AU79" s="67"/>
      <c r="AV79" s="69"/>
      <c r="AW79" s="69"/>
      <c r="AX79" s="39"/>
      <c r="AY79" s="41"/>
      <c r="AZ79" s="41"/>
      <c r="BA79" s="67"/>
      <c r="BB79" s="69"/>
      <c r="BC79" s="69"/>
      <c r="BD79" s="41"/>
      <c r="BE79" s="41"/>
      <c r="BF79" s="41"/>
      <c r="BG79" s="67"/>
      <c r="BH79" s="69"/>
      <c r="BI79" s="69"/>
      <c r="BJ79" s="39"/>
      <c r="BK79" s="41"/>
      <c r="BL79" s="41"/>
      <c r="BM79" s="68"/>
      <c r="BN79" s="68"/>
      <c r="BO79" s="68"/>
      <c r="BP79" s="39"/>
      <c r="BQ79" s="41"/>
      <c r="BR79" s="41"/>
    </row>
    <row r="80" spans="1:70" ht="153" outlineLevel="1">
      <c r="A80" s="15" t="s">
        <v>803</v>
      </c>
      <c r="B80" s="21" t="s">
        <v>805</v>
      </c>
      <c r="C80" s="19"/>
      <c r="D80" s="15" t="s">
        <v>804</v>
      </c>
      <c r="E80" s="10" t="s">
        <v>806</v>
      </c>
      <c r="F80" s="15">
        <f aca="true" t="shared" si="21" ref="F80:F93">COUNTIF(K80:EI80,"Yes")</f>
        <v>15</v>
      </c>
      <c r="G80" s="15">
        <f aca="true" t="shared" si="22" ref="G80:G93">COUNTIF(K80:EI80,"No")</f>
        <v>5</v>
      </c>
      <c r="H80" s="87">
        <f aca="true" t="shared" si="23" ref="H80:H93">F80/(F80+G80)</f>
        <v>0.75</v>
      </c>
      <c r="I80" s="15" t="s">
        <v>59</v>
      </c>
      <c r="J80" s="15" t="s">
        <v>1182</v>
      </c>
      <c r="K80" s="69" t="s">
        <v>645</v>
      </c>
      <c r="L80" s="69" t="s">
        <v>605</v>
      </c>
      <c r="M80" s="69"/>
      <c r="N80" s="41" t="s">
        <v>569</v>
      </c>
      <c r="O80" s="41" t="s">
        <v>579</v>
      </c>
      <c r="P80" s="41"/>
      <c r="Q80" s="70" t="s">
        <v>569</v>
      </c>
      <c r="R80" s="70"/>
      <c r="S80" s="70"/>
      <c r="T80" s="42" t="s">
        <v>569</v>
      </c>
      <c r="U80" s="42"/>
      <c r="V80" s="42"/>
      <c r="W80" s="70" t="s">
        <v>645</v>
      </c>
      <c r="X80" s="70"/>
      <c r="Y80" s="70"/>
      <c r="Z80" s="42" t="s">
        <v>645</v>
      </c>
      <c r="AA80" s="42" t="s">
        <v>212</v>
      </c>
      <c r="AB80" s="42"/>
      <c r="AC80" s="69" t="s">
        <v>645</v>
      </c>
      <c r="AD80" s="69"/>
      <c r="AE80" s="69"/>
      <c r="AF80" s="41" t="s">
        <v>645</v>
      </c>
      <c r="AG80" s="41"/>
      <c r="AH80" s="41"/>
      <c r="AI80" s="69" t="s">
        <v>645</v>
      </c>
      <c r="AJ80" s="69"/>
      <c r="AK80" s="69"/>
      <c r="AL80" s="41" t="s">
        <v>569</v>
      </c>
      <c r="AM80" s="41"/>
      <c r="AN80" s="41"/>
      <c r="AO80" s="69" t="s">
        <v>645</v>
      </c>
      <c r="AP80" s="69" t="s">
        <v>579</v>
      </c>
      <c r="AQ80" s="69" t="s">
        <v>950</v>
      </c>
      <c r="AR80" s="82" t="s">
        <v>645</v>
      </c>
      <c r="AS80" s="82" t="s">
        <v>1714</v>
      </c>
      <c r="AT80" s="82"/>
      <c r="AU80" s="69" t="s">
        <v>645</v>
      </c>
      <c r="AV80" s="69" t="s">
        <v>1783</v>
      </c>
      <c r="AW80" s="69"/>
      <c r="AX80" s="41" t="s">
        <v>645</v>
      </c>
      <c r="AY80" s="43" t="s">
        <v>1189</v>
      </c>
      <c r="AZ80" s="41"/>
      <c r="BA80" s="69" t="s">
        <v>645</v>
      </c>
      <c r="BB80" s="69" t="s">
        <v>2018</v>
      </c>
      <c r="BC80" s="69"/>
      <c r="BD80" s="41" t="s">
        <v>645</v>
      </c>
      <c r="BE80" s="41" t="s">
        <v>1998</v>
      </c>
      <c r="BF80" s="41"/>
      <c r="BG80" s="69" t="s">
        <v>569</v>
      </c>
      <c r="BH80" s="69"/>
      <c r="BI80" s="69"/>
      <c r="BJ80" s="41" t="s">
        <v>645</v>
      </c>
      <c r="BK80" s="41" t="s">
        <v>1714</v>
      </c>
      <c r="BL80" s="41"/>
      <c r="BM80" s="69" t="s">
        <v>645</v>
      </c>
      <c r="BN80" s="69" t="s">
        <v>1307</v>
      </c>
      <c r="BO80" s="69"/>
      <c r="BP80" s="41" t="s">
        <v>645</v>
      </c>
      <c r="BQ80" s="41" t="s">
        <v>1865</v>
      </c>
      <c r="BR80" s="41"/>
    </row>
    <row r="81" spans="1:70" ht="113.25" customHeight="1" outlineLevel="1">
      <c r="A81" s="15" t="s">
        <v>1129</v>
      </c>
      <c r="B81" s="15" t="s">
        <v>1130</v>
      </c>
      <c r="C81" s="10"/>
      <c r="D81" s="15" t="s">
        <v>1131</v>
      </c>
      <c r="E81" s="15" t="s">
        <v>1132</v>
      </c>
      <c r="F81" s="15">
        <f t="shared" si="21"/>
        <v>15</v>
      </c>
      <c r="G81" s="15">
        <f t="shared" si="22"/>
        <v>5</v>
      </c>
      <c r="H81" s="87">
        <f t="shared" si="23"/>
        <v>0.75</v>
      </c>
      <c r="I81" s="15" t="s">
        <v>60</v>
      </c>
      <c r="J81" s="15" t="s">
        <v>61</v>
      </c>
      <c r="K81" s="69" t="s">
        <v>569</v>
      </c>
      <c r="L81" s="69"/>
      <c r="M81" s="69" t="s">
        <v>606</v>
      </c>
      <c r="N81" s="41" t="s">
        <v>645</v>
      </c>
      <c r="O81" s="41" t="s">
        <v>568</v>
      </c>
      <c r="P81" s="41"/>
      <c r="Q81" s="70" t="s">
        <v>569</v>
      </c>
      <c r="R81" s="70"/>
      <c r="S81" s="70"/>
      <c r="T81" s="42" t="s">
        <v>645</v>
      </c>
      <c r="U81" s="42" t="s">
        <v>355</v>
      </c>
      <c r="V81" s="42"/>
      <c r="W81" s="70" t="s">
        <v>569</v>
      </c>
      <c r="X81" s="70"/>
      <c r="Y81" s="70" t="s">
        <v>445</v>
      </c>
      <c r="Z81" s="42" t="s">
        <v>645</v>
      </c>
      <c r="AA81" s="42" t="s">
        <v>212</v>
      </c>
      <c r="AB81" s="42"/>
      <c r="AC81" s="69" t="s">
        <v>645</v>
      </c>
      <c r="AD81" s="69"/>
      <c r="AE81" s="69"/>
      <c r="AF81" s="41" t="s">
        <v>645</v>
      </c>
      <c r="AG81" s="41"/>
      <c r="AH81" s="41"/>
      <c r="AI81" s="69" t="s">
        <v>645</v>
      </c>
      <c r="AJ81" s="69" t="s">
        <v>1469</v>
      </c>
      <c r="AK81" s="69"/>
      <c r="AL81" s="41" t="s">
        <v>569</v>
      </c>
      <c r="AM81" s="41"/>
      <c r="AN81" s="41"/>
      <c r="AO81" s="69" t="s">
        <v>645</v>
      </c>
      <c r="AP81" s="69" t="s">
        <v>936</v>
      </c>
      <c r="AQ81" s="69" t="s">
        <v>950</v>
      </c>
      <c r="AR81" s="82" t="s">
        <v>645</v>
      </c>
      <c r="AS81" s="82" t="s">
        <v>1715</v>
      </c>
      <c r="AT81" s="82"/>
      <c r="AU81" s="69" t="s">
        <v>645</v>
      </c>
      <c r="AV81" s="69" t="s">
        <v>1784</v>
      </c>
      <c r="AW81" s="69"/>
      <c r="AX81" s="41" t="s">
        <v>645</v>
      </c>
      <c r="AY81" s="43" t="s">
        <v>1190</v>
      </c>
      <c r="AZ81" s="41"/>
      <c r="BA81" s="69" t="s">
        <v>645</v>
      </c>
      <c r="BB81" s="69" t="s">
        <v>2018</v>
      </c>
      <c r="BC81" s="69"/>
      <c r="BD81" s="41" t="s">
        <v>645</v>
      </c>
      <c r="BE81" s="41" t="s">
        <v>1998</v>
      </c>
      <c r="BF81" s="41"/>
      <c r="BG81" s="69" t="s">
        <v>569</v>
      </c>
      <c r="BH81" s="69"/>
      <c r="BI81" s="69"/>
      <c r="BJ81" s="41" t="s">
        <v>645</v>
      </c>
      <c r="BK81" s="41" t="s">
        <v>1632</v>
      </c>
      <c r="BL81" s="41"/>
      <c r="BM81" s="69" t="s">
        <v>645</v>
      </c>
      <c r="BN81" s="69" t="s">
        <v>1308</v>
      </c>
      <c r="BO81" s="69"/>
      <c r="BP81" s="41" t="s">
        <v>645</v>
      </c>
      <c r="BQ81" s="41"/>
      <c r="BR81" s="41" t="s">
        <v>1866</v>
      </c>
    </row>
    <row r="82" spans="1:70" ht="177.75" customHeight="1" outlineLevel="1">
      <c r="A82" s="15" t="s">
        <v>777</v>
      </c>
      <c r="B82" s="15" t="s">
        <v>778</v>
      </c>
      <c r="C82" s="10" t="s">
        <v>1154</v>
      </c>
      <c r="D82" s="15" t="s">
        <v>795</v>
      </c>
      <c r="E82" s="15" t="s">
        <v>796</v>
      </c>
      <c r="F82" s="15">
        <f t="shared" si="21"/>
        <v>18</v>
      </c>
      <c r="G82" s="15">
        <f t="shared" si="22"/>
        <v>2</v>
      </c>
      <c r="H82" s="87">
        <f t="shared" si="23"/>
        <v>0.9</v>
      </c>
      <c r="I82" s="15" t="s">
        <v>62</v>
      </c>
      <c r="J82" s="15"/>
      <c r="K82" s="69" t="s">
        <v>645</v>
      </c>
      <c r="L82" s="69" t="s">
        <v>608</v>
      </c>
      <c r="M82" s="69"/>
      <c r="N82" s="41" t="s">
        <v>645</v>
      </c>
      <c r="O82" s="41" t="s">
        <v>580</v>
      </c>
      <c r="P82" s="41"/>
      <c r="Q82" s="70" t="s">
        <v>645</v>
      </c>
      <c r="R82" s="70" t="s">
        <v>838</v>
      </c>
      <c r="S82" s="70"/>
      <c r="T82" s="42" t="s">
        <v>645</v>
      </c>
      <c r="U82" s="42" t="s">
        <v>838</v>
      </c>
      <c r="V82" s="42"/>
      <c r="W82" s="70" t="s">
        <v>645</v>
      </c>
      <c r="X82" s="70"/>
      <c r="Y82" s="70"/>
      <c r="Z82" s="42" t="s">
        <v>645</v>
      </c>
      <c r="AA82" s="42" t="s">
        <v>212</v>
      </c>
      <c r="AB82" s="42"/>
      <c r="AC82" s="69" t="s">
        <v>569</v>
      </c>
      <c r="AD82" s="69"/>
      <c r="AE82" s="69"/>
      <c r="AF82" s="41" t="s">
        <v>645</v>
      </c>
      <c r="AG82" s="41"/>
      <c r="AH82" s="41"/>
      <c r="AI82" s="69" t="s">
        <v>645</v>
      </c>
      <c r="AJ82" s="69" t="s">
        <v>1476</v>
      </c>
      <c r="AK82" s="69"/>
      <c r="AL82" s="41" t="s">
        <v>645</v>
      </c>
      <c r="AM82" s="41" t="s">
        <v>838</v>
      </c>
      <c r="AN82" s="41"/>
      <c r="AO82" s="69" t="s">
        <v>645</v>
      </c>
      <c r="AP82" s="69" t="s">
        <v>951</v>
      </c>
      <c r="AQ82" s="69" t="s">
        <v>950</v>
      </c>
      <c r="AR82" s="82" t="s">
        <v>645</v>
      </c>
      <c r="AS82" s="82" t="s">
        <v>1716</v>
      </c>
      <c r="AT82" s="82"/>
      <c r="AU82" s="69" t="s">
        <v>645</v>
      </c>
      <c r="AV82" s="69" t="s">
        <v>1785</v>
      </c>
      <c r="AW82" s="69"/>
      <c r="AX82" s="41" t="s">
        <v>569</v>
      </c>
      <c r="AY82" s="41"/>
      <c r="AZ82" s="41"/>
      <c r="BA82" s="69" t="s">
        <v>645</v>
      </c>
      <c r="BB82" s="69" t="s">
        <v>2018</v>
      </c>
      <c r="BC82" s="69"/>
      <c r="BD82" s="41" t="s">
        <v>645</v>
      </c>
      <c r="BE82" s="41" t="s">
        <v>1998</v>
      </c>
      <c r="BF82" s="41"/>
      <c r="BG82" s="69" t="s">
        <v>645</v>
      </c>
      <c r="BH82" s="69" t="s">
        <v>1947</v>
      </c>
      <c r="BI82" s="69"/>
      <c r="BJ82" s="41" t="s">
        <v>645</v>
      </c>
      <c r="BK82" s="41" t="s">
        <v>838</v>
      </c>
      <c r="BL82" s="41"/>
      <c r="BM82" s="69" t="s">
        <v>645</v>
      </c>
      <c r="BN82" s="69" t="s">
        <v>1309</v>
      </c>
      <c r="BO82" s="69"/>
      <c r="BP82" s="41" t="s">
        <v>645</v>
      </c>
      <c r="BQ82" s="41" t="s">
        <v>1867</v>
      </c>
      <c r="BR82" s="41"/>
    </row>
    <row r="83" spans="1:70" ht="127.5" outlineLevel="1">
      <c r="A83" s="15" t="s">
        <v>812</v>
      </c>
      <c r="B83" s="15" t="s">
        <v>1125</v>
      </c>
      <c r="C83" s="15" t="s">
        <v>744</v>
      </c>
      <c r="D83" s="15" t="s">
        <v>1126</v>
      </c>
      <c r="E83" s="15" t="s">
        <v>810</v>
      </c>
      <c r="F83" s="15">
        <f t="shared" si="21"/>
        <v>13</v>
      </c>
      <c r="G83" s="15">
        <f t="shared" si="22"/>
        <v>7</v>
      </c>
      <c r="H83" s="87">
        <f t="shared" si="23"/>
        <v>0.65</v>
      </c>
      <c r="I83" s="15" t="s">
        <v>63</v>
      </c>
      <c r="J83" s="15"/>
      <c r="K83" s="69" t="s">
        <v>645</v>
      </c>
      <c r="L83" s="69" t="s">
        <v>602</v>
      </c>
      <c r="M83" s="69"/>
      <c r="N83" s="41" t="s">
        <v>645</v>
      </c>
      <c r="O83" s="41" t="s">
        <v>568</v>
      </c>
      <c r="P83" s="41"/>
      <c r="Q83" s="70" t="s">
        <v>569</v>
      </c>
      <c r="R83" s="70"/>
      <c r="S83" s="70"/>
      <c r="T83" s="42" t="s">
        <v>569</v>
      </c>
      <c r="U83" s="42"/>
      <c r="V83" s="42"/>
      <c r="W83" s="70" t="s">
        <v>645</v>
      </c>
      <c r="X83" s="70"/>
      <c r="Y83" s="70"/>
      <c r="Z83" s="42" t="s">
        <v>569</v>
      </c>
      <c r="AA83" s="42" t="s">
        <v>212</v>
      </c>
      <c r="AB83" s="42"/>
      <c r="AC83" s="69" t="s">
        <v>645</v>
      </c>
      <c r="AD83" s="69"/>
      <c r="AE83" s="69" t="s">
        <v>266</v>
      </c>
      <c r="AF83" s="41" t="s">
        <v>645</v>
      </c>
      <c r="AG83" s="41"/>
      <c r="AH83" s="41"/>
      <c r="AI83" s="69" t="s">
        <v>645</v>
      </c>
      <c r="AJ83" s="69" t="s">
        <v>1469</v>
      </c>
      <c r="AK83" s="69"/>
      <c r="AL83" s="41" t="s">
        <v>569</v>
      </c>
      <c r="AM83" s="41"/>
      <c r="AN83" s="41"/>
      <c r="AO83" s="69" t="s">
        <v>645</v>
      </c>
      <c r="AP83" s="69" t="s">
        <v>936</v>
      </c>
      <c r="AQ83" s="69" t="s">
        <v>950</v>
      </c>
      <c r="AR83" s="82" t="s">
        <v>569</v>
      </c>
      <c r="AS83" s="82"/>
      <c r="AT83" s="82"/>
      <c r="AU83" s="69" t="s">
        <v>645</v>
      </c>
      <c r="AV83" s="69" t="s">
        <v>1786</v>
      </c>
      <c r="AW83" s="69"/>
      <c r="AX83" s="41" t="s">
        <v>645</v>
      </c>
      <c r="AY83" s="43" t="s">
        <v>1191</v>
      </c>
      <c r="AZ83" s="41"/>
      <c r="BA83" s="69" t="s">
        <v>645</v>
      </c>
      <c r="BB83" s="69" t="s">
        <v>2018</v>
      </c>
      <c r="BC83" s="69"/>
      <c r="BD83" s="41" t="s">
        <v>645</v>
      </c>
      <c r="BE83" s="41" t="s">
        <v>2037</v>
      </c>
      <c r="BF83" s="41"/>
      <c r="BG83" s="69" t="s">
        <v>645</v>
      </c>
      <c r="BH83" s="69" t="s">
        <v>1948</v>
      </c>
      <c r="BI83" s="69"/>
      <c r="BJ83" s="41" t="s">
        <v>645</v>
      </c>
      <c r="BK83" s="41" t="s">
        <v>1635</v>
      </c>
      <c r="BL83" s="41"/>
      <c r="BM83" s="69" t="s">
        <v>569</v>
      </c>
      <c r="BN83" s="69"/>
      <c r="BO83" s="69"/>
      <c r="BP83" s="41" t="s">
        <v>569</v>
      </c>
      <c r="BQ83" s="41"/>
      <c r="BR83" s="41"/>
    </row>
    <row r="84" spans="1:70" ht="127.5" outlineLevel="1">
      <c r="A84" s="15" t="s">
        <v>811</v>
      </c>
      <c r="B84" s="15" t="s">
        <v>813</v>
      </c>
      <c r="C84" s="10"/>
      <c r="D84" s="15" t="s">
        <v>809</v>
      </c>
      <c r="E84" s="15" t="s">
        <v>810</v>
      </c>
      <c r="F84" s="15">
        <f t="shared" si="21"/>
        <v>13</v>
      </c>
      <c r="G84" s="15">
        <f t="shared" si="22"/>
        <v>7</v>
      </c>
      <c r="H84" s="87">
        <f t="shared" si="23"/>
        <v>0.65</v>
      </c>
      <c r="I84" s="15" t="s">
        <v>64</v>
      </c>
      <c r="J84" s="15"/>
      <c r="K84" s="69" t="s">
        <v>645</v>
      </c>
      <c r="L84" s="69" t="s">
        <v>602</v>
      </c>
      <c r="M84" s="69"/>
      <c r="N84" s="41" t="s">
        <v>645</v>
      </c>
      <c r="O84" s="41" t="s">
        <v>568</v>
      </c>
      <c r="P84" s="41"/>
      <c r="Q84" s="70" t="s">
        <v>569</v>
      </c>
      <c r="R84" s="70"/>
      <c r="S84" s="70"/>
      <c r="T84" s="42" t="s">
        <v>569</v>
      </c>
      <c r="U84" s="42"/>
      <c r="V84" s="42"/>
      <c r="W84" s="70" t="s">
        <v>645</v>
      </c>
      <c r="X84" s="70"/>
      <c r="Y84" s="70"/>
      <c r="Z84" s="42" t="s">
        <v>645</v>
      </c>
      <c r="AA84" s="42"/>
      <c r="AB84" s="42"/>
      <c r="AC84" s="69" t="s">
        <v>569</v>
      </c>
      <c r="AD84" s="69"/>
      <c r="AE84" s="69"/>
      <c r="AF84" s="41" t="s">
        <v>645</v>
      </c>
      <c r="AG84" s="41"/>
      <c r="AH84" s="41"/>
      <c r="AI84" s="69" t="s">
        <v>645</v>
      </c>
      <c r="AJ84" s="69" t="s">
        <v>1469</v>
      </c>
      <c r="AK84" s="69"/>
      <c r="AL84" s="41" t="s">
        <v>569</v>
      </c>
      <c r="AM84" s="41"/>
      <c r="AN84" s="41"/>
      <c r="AO84" s="69" t="s">
        <v>645</v>
      </c>
      <c r="AP84" s="69" t="s">
        <v>936</v>
      </c>
      <c r="AQ84" s="69" t="s">
        <v>950</v>
      </c>
      <c r="AR84" s="82" t="s">
        <v>569</v>
      </c>
      <c r="AS84" s="82"/>
      <c r="AT84" s="82"/>
      <c r="AU84" s="69" t="s">
        <v>569</v>
      </c>
      <c r="AV84" s="69"/>
      <c r="AW84" s="69"/>
      <c r="AX84" s="41" t="s">
        <v>645</v>
      </c>
      <c r="AY84" s="43" t="s">
        <v>1191</v>
      </c>
      <c r="AZ84" s="41"/>
      <c r="BA84" s="69" t="s">
        <v>645</v>
      </c>
      <c r="BB84" s="69" t="s">
        <v>2018</v>
      </c>
      <c r="BC84" s="69"/>
      <c r="BD84" s="41" t="s">
        <v>645</v>
      </c>
      <c r="BE84" s="41" t="s">
        <v>2037</v>
      </c>
      <c r="BF84" s="41"/>
      <c r="BG84" s="69" t="s">
        <v>645</v>
      </c>
      <c r="BH84" s="69" t="s">
        <v>1948</v>
      </c>
      <c r="BI84" s="69"/>
      <c r="BJ84" s="41" t="s">
        <v>645</v>
      </c>
      <c r="BK84" s="41" t="s">
        <v>1632</v>
      </c>
      <c r="BL84" s="41"/>
      <c r="BM84" s="69" t="s">
        <v>645</v>
      </c>
      <c r="BN84" s="69" t="s">
        <v>1310</v>
      </c>
      <c r="BO84" s="69"/>
      <c r="BP84" s="41" t="s">
        <v>569</v>
      </c>
      <c r="BQ84" s="41"/>
      <c r="BR84" s="41"/>
    </row>
    <row r="85" spans="1:70" ht="51" outlineLevel="1">
      <c r="A85" s="15" t="s">
        <v>797</v>
      </c>
      <c r="B85" s="15" t="s">
        <v>798</v>
      </c>
      <c r="C85" s="10"/>
      <c r="D85" s="20" t="s">
        <v>799</v>
      </c>
      <c r="E85" s="15" t="s">
        <v>796</v>
      </c>
      <c r="F85" s="15">
        <f t="shared" si="21"/>
        <v>17</v>
      </c>
      <c r="G85" s="15">
        <f t="shared" si="22"/>
        <v>3</v>
      </c>
      <c r="H85" s="87">
        <f t="shared" si="23"/>
        <v>0.85</v>
      </c>
      <c r="I85" s="15"/>
      <c r="J85" s="15"/>
      <c r="K85" s="69" t="s">
        <v>645</v>
      </c>
      <c r="L85" s="69"/>
      <c r="M85" s="69"/>
      <c r="N85" s="41" t="s">
        <v>645</v>
      </c>
      <c r="O85" s="41" t="s">
        <v>568</v>
      </c>
      <c r="P85" s="41"/>
      <c r="Q85" s="70" t="s">
        <v>569</v>
      </c>
      <c r="R85" s="70"/>
      <c r="S85" s="70"/>
      <c r="T85" s="42" t="s">
        <v>645</v>
      </c>
      <c r="U85" s="42"/>
      <c r="V85" s="42"/>
      <c r="W85" s="70" t="s">
        <v>645</v>
      </c>
      <c r="X85" s="70"/>
      <c r="Y85" s="70"/>
      <c r="Z85" s="42" t="s">
        <v>645</v>
      </c>
      <c r="AA85" s="42"/>
      <c r="AB85" s="42"/>
      <c r="AC85" s="69" t="s">
        <v>645</v>
      </c>
      <c r="AD85" s="69"/>
      <c r="AE85" s="69"/>
      <c r="AF85" s="41" t="s">
        <v>645</v>
      </c>
      <c r="AG85" s="41"/>
      <c r="AH85" s="41"/>
      <c r="AI85" s="69" t="s">
        <v>645</v>
      </c>
      <c r="AJ85" s="69"/>
      <c r="AK85" s="69"/>
      <c r="AL85" s="41" t="s">
        <v>569</v>
      </c>
      <c r="AM85" s="41"/>
      <c r="AN85" s="41"/>
      <c r="AO85" s="69" t="s">
        <v>645</v>
      </c>
      <c r="AP85" s="69" t="s">
        <v>936</v>
      </c>
      <c r="AQ85" s="69" t="s">
        <v>950</v>
      </c>
      <c r="AR85" s="82" t="s">
        <v>645</v>
      </c>
      <c r="AS85" s="82"/>
      <c r="AT85" s="82"/>
      <c r="AU85" s="69" t="s">
        <v>645</v>
      </c>
      <c r="AV85" s="69"/>
      <c r="AW85" s="69"/>
      <c r="AX85" s="41" t="s">
        <v>645</v>
      </c>
      <c r="AY85" s="41" t="s">
        <v>1951</v>
      </c>
      <c r="AZ85" s="41"/>
      <c r="BA85" s="69" t="s">
        <v>645</v>
      </c>
      <c r="BB85" s="69"/>
      <c r="BC85" s="69"/>
      <c r="BD85" s="41" t="s">
        <v>645</v>
      </c>
      <c r="BE85" s="41"/>
      <c r="BF85" s="41"/>
      <c r="BG85" s="69" t="s">
        <v>569</v>
      </c>
      <c r="BH85" s="69"/>
      <c r="BI85" s="69"/>
      <c r="BJ85" s="41" t="s">
        <v>645</v>
      </c>
      <c r="BK85" s="41"/>
      <c r="BL85" s="41"/>
      <c r="BM85" s="69" t="s">
        <v>645</v>
      </c>
      <c r="BN85" s="69" t="s">
        <v>1311</v>
      </c>
      <c r="BO85" s="69"/>
      <c r="BP85" s="41" t="s">
        <v>645</v>
      </c>
      <c r="BQ85" s="41"/>
      <c r="BR85" s="41"/>
    </row>
    <row r="86" spans="1:70" ht="145.5" customHeight="1" outlineLevel="1">
      <c r="A86" s="15" t="s">
        <v>800</v>
      </c>
      <c r="B86" s="15" t="s">
        <v>801</v>
      </c>
      <c r="C86" s="10" t="s">
        <v>808</v>
      </c>
      <c r="D86" s="20" t="s">
        <v>807</v>
      </c>
      <c r="E86" s="15" t="s">
        <v>796</v>
      </c>
      <c r="F86" s="15">
        <f t="shared" si="21"/>
        <v>16</v>
      </c>
      <c r="G86" s="15">
        <f t="shared" si="22"/>
        <v>4</v>
      </c>
      <c r="H86" s="87">
        <f t="shared" si="23"/>
        <v>0.8</v>
      </c>
      <c r="I86" s="15" t="s">
        <v>65</v>
      </c>
      <c r="J86" s="15" t="s">
        <v>1070</v>
      </c>
      <c r="K86" s="69" t="s">
        <v>645</v>
      </c>
      <c r="L86" s="69" t="s">
        <v>609</v>
      </c>
      <c r="M86" s="69"/>
      <c r="N86" s="41" t="s">
        <v>645</v>
      </c>
      <c r="O86" s="41" t="s">
        <v>581</v>
      </c>
      <c r="P86" s="41"/>
      <c r="Q86" s="70" t="s">
        <v>569</v>
      </c>
      <c r="R86" s="70"/>
      <c r="S86" s="70"/>
      <c r="T86" s="42" t="s">
        <v>645</v>
      </c>
      <c r="U86" s="42"/>
      <c r="V86" s="42" t="s">
        <v>339</v>
      </c>
      <c r="W86" s="70" t="s">
        <v>645</v>
      </c>
      <c r="X86" s="70"/>
      <c r="Y86" s="70"/>
      <c r="Z86" s="42" t="s">
        <v>645</v>
      </c>
      <c r="AA86" s="42"/>
      <c r="AB86" s="42"/>
      <c r="AC86" s="69" t="s">
        <v>645</v>
      </c>
      <c r="AD86" s="69"/>
      <c r="AE86" s="69"/>
      <c r="AF86" s="41" t="s">
        <v>645</v>
      </c>
      <c r="AG86" s="41"/>
      <c r="AH86" s="41"/>
      <c r="AI86" s="69" t="s">
        <v>645</v>
      </c>
      <c r="AJ86" s="69"/>
      <c r="AK86" s="69"/>
      <c r="AL86" s="41" t="s">
        <v>569</v>
      </c>
      <c r="AM86" s="41"/>
      <c r="AN86" s="41"/>
      <c r="AO86" s="69" t="s">
        <v>645</v>
      </c>
      <c r="AP86" s="69" t="s">
        <v>952</v>
      </c>
      <c r="AQ86" s="69" t="s">
        <v>950</v>
      </c>
      <c r="AR86" s="82" t="s">
        <v>645</v>
      </c>
      <c r="AS86" s="82"/>
      <c r="AT86" s="82"/>
      <c r="AU86" s="69" t="s">
        <v>645</v>
      </c>
      <c r="AV86" s="69"/>
      <c r="AW86" s="69"/>
      <c r="AX86" s="41" t="s">
        <v>569</v>
      </c>
      <c r="AY86" s="41"/>
      <c r="AZ86" s="41"/>
      <c r="BA86" s="69" t="s">
        <v>645</v>
      </c>
      <c r="BB86" s="69" t="s">
        <v>2018</v>
      </c>
      <c r="BC86" s="69"/>
      <c r="BD86" s="41" t="s">
        <v>645</v>
      </c>
      <c r="BE86" s="41" t="s">
        <v>1998</v>
      </c>
      <c r="BF86" s="41"/>
      <c r="BG86" s="69" t="s">
        <v>569</v>
      </c>
      <c r="BH86" s="69" t="s">
        <v>260</v>
      </c>
      <c r="BI86" s="69"/>
      <c r="BJ86" s="41" t="s">
        <v>645</v>
      </c>
      <c r="BK86" s="41" t="s">
        <v>1632</v>
      </c>
      <c r="BL86" s="41"/>
      <c r="BM86" s="69" t="s">
        <v>645</v>
      </c>
      <c r="BN86" s="69" t="s">
        <v>1312</v>
      </c>
      <c r="BO86" s="69"/>
      <c r="BP86" s="41" t="s">
        <v>645</v>
      </c>
      <c r="BQ86" s="41"/>
      <c r="BR86" s="41"/>
    </row>
    <row r="87" spans="1:70" ht="51" outlineLevel="1">
      <c r="A87" s="15" t="s">
        <v>1127</v>
      </c>
      <c r="B87" s="15" t="s">
        <v>1128</v>
      </c>
      <c r="C87" s="10"/>
      <c r="D87" s="20" t="s">
        <v>1133</v>
      </c>
      <c r="E87" s="15" t="s">
        <v>1134</v>
      </c>
      <c r="F87" s="15">
        <f t="shared" si="21"/>
        <v>14</v>
      </c>
      <c r="G87" s="15">
        <f t="shared" si="22"/>
        <v>6</v>
      </c>
      <c r="H87" s="87">
        <f t="shared" si="23"/>
        <v>0.7</v>
      </c>
      <c r="I87" s="15" t="s">
        <v>66</v>
      </c>
      <c r="J87" s="15" t="s">
        <v>67</v>
      </c>
      <c r="K87" s="69" t="s">
        <v>569</v>
      </c>
      <c r="L87" s="69"/>
      <c r="M87" s="69"/>
      <c r="N87" s="41" t="s">
        <v>569</v>
      </c>
      <c r="O87" s="41"/>
      <c r="P87" s="41"/>
      <c r="Q87" s="70" t="s">
        <v>569</v>
      </c>
      <c r="R87" s="70"/>
      <c r="S87" s="70"/>
      <c r="T87" s="42" t="s">
        <v>569</v>
      </c>
      <c r="U87" s="42"/>
      <c r="V87" s="42"/>
      <c r="W87" s="70" t="s">
        <v>645</v>
      </c>
      <c r="X87" s="70"/>
      <c r="Y87" s="70"/>
      <c r="Z87" s="42" t="s">
        <v>569</v>
      </c>
      <c r="AA87" s="42"/>
      <c r="AB87" s="42"/>
      <c r="AC87" s="69" t="s">
        <v>645</v>
      </c>
      <c r="AD87" s="69"/>
      <c r="AE87" s="69" t="s">
        <v>267</v>
      </c>
      <c r="AF87" s="41" t="s">
        <v>645</v>
      </c>
      <c r="AG87" s="41"/>
      <c r="AH87" s="41"/>
      <c r="AI87" s="69" t="s">
        <v>645</v>
      </c>
      <c r="AJ87" s="69"/>
      <c r="AK87" s="69"/>
      <c r="AL87" s="41" t="s">
        <v>569</v>
      </c>
      <c r="AM87" s="41"/>
      <c r="AN87" s="41"/>
      <c r="AO87" s="69" t="s">
        <v>645</v>
      </c>
      <c r="AP87" s="69" t="s">
        <v>936</v>
      </c>
      <c r="AQ87" s="69" t="s">
        <v>950</v>
      </c>
      <c r="AR87" s="82" t="s">
        <v>645</v>
      </c>
      <c r="AS87" s="82"/>
      <c r="AT87" s="82"/>
      <c r="AU87" s="69" t="s">
        <v>645</v>
      </c>
      <c r="AV87" s="69"/>
      <c r="AW87" s="69"/>
      <c r="AX87" s="41" t="s">
        <v>645</v>
      </c>
      <c r="AY87" s="41"/>
      <c r="AZ87" s="41"/>
      <c r="BA87" s="69" t="s">
        <v>645</v>
      </c>
      <c r="BB87" s="69" t="s">
        <v>2018</v>
      </c>
      <c r="BC87" s="69"/>
      <c r="BD87" s="41" t="s">
        <v>645</v>
      </c>
      <c r="BE87" s="41"/>
      <c r="BF87" s="41"/>
      <c r="BG87" s="69" t="s">
        <v>645</v>
      </c>
      <c r="BH87" s="69"/>
      <c r="BI87" s="69"/>
      <c r="BJ87" s="41" t="s">
        <v>645</v>
      </c>
      <c r="BK87" s="41"/>
      <c r="BL87" s="41" t="s">
        <v>1636</v>
      </c>
      <c r="BM87" s="69" t="s">
        <v>645</v>
      </c>
      <c r="BN87" s="69" t="s">
        <v>1313</v>
      </c>
      <c r="BO87" s="69"/>
      <c r="BP87" s="41" t="s">
        <v>645</v>
      </c>
      <c r="BQ87" s="41"/>
      <c r="BR87" s="41" t="s">
        <v>1868</v>
      </c>
    </row>
    <row r="88" spans="1:70" ht="331.5" outlineLevel="1">
      <c r="A88" s="15" t="s">
        <v>1135</v>
      </c>
      <c r="B88" s="15" t="s">
        <v>1136</v>
      </c>
      <c r="C88" s="10" t="s">
        <v>1139</v>
      </c>
      <c r="D88" s="20" t="s">
        <v>1272</v>
      </c>
      <c r="E88" s="15" t="s">
        <v>1138</v>
      </c>
      <c r="F88" s="15">
        <f t="shared" si="21"/>
        <v>19</v>
      </c>
      <c r="G88" s="15">
        <f t="shared" si="22"/>
        <v>1</v>
      </c>
      <c r="H88" s="87">
        <f t="shared" si="23"/>
        <v>0.95</v>
      </c>
      <c r="I88" s="15" t="s">
        <v>68</v>
      </c>
      <c r="J88" s="15" t="s">
        <v>69</v>
      </c>
      <c r="K88" s="69" t="s">
        <v>645</v>
      </c>
      <c r="L88" s="69" t="s">
        <v>610</v>
      </c>
      <c r="M88" s="69"/>
      <c r="N88" s="41" t="s">
        <v>645</v>
      </c>
      <c r="O88" s="41" t="s">
        <v>568</v>
      </c>
      <c r="P88" s="41"/>
      <c r="Q88" s="70" t="s">
        <v>645</v>
      </c>
      <c r="R88" s="70" t="s">
        <v>839</v>
      </c>
      <c r="S88" s="70"/>
      <c r="T88" s="42" t="s">
        <v>569</v>
      </c>
      <c r="U88" s="42"/>
      <c r="V88" s="42"/>
      <c r="W88" s="70" t="s">
        <v>645</v>
      </c>
      <c r="X88" s="70"/>
      <c r="Y88" s="70"/>
      <c r="Z88" s="42" t="s">
        <v>645</v>
      </c>
      <c r="AA88" s="42"/>
      <c r="AB88" s="42"/>
      <c r="AC88" s="69" t="s">
        <v>645</v>
      </c>
      <c r="AD88" s="69"/>
      <c r="AE88" s="69" t="s">
        <v>268</v>
      </c>
      <c r="AF88" s="41" t="s">
        <v>645</v>
      </c>
      <c r="AG88" s="41"/>
      <c r="AH88" s="41"/>
      <c r="AI88" s="69" t="s">
        <v>645</v>
      </c>
      <c r="AJ88" s="69" t="s">
        <v>1477</v>
      </c>
      <c r="AK88" s="69"/>
      <c r="AL88" s="41" t="s">
        <v>645</v>
      </c>
      <c r="AM88" s="41" t="s">
        <v>839</v>
      </c>
      <c r="AN88" s="41"/>
      <c r="AO88" s="69" t="s">
        <v>645</v>
      </c>
      <c r="AP88" s="69" t="s">
        <v>953</v>
      </c>
      <c r="AQ88" s="69" t="s">
        <v>950</v>
      </c>
      <c r="AR88" s="82" t="s">
        <v>645</v>
      </c>
      <c r="AS88" s="82"/>
      <c r="AT88" s="82" t="s">
        <v>1717</v>
      </c>
      <c r="AU88" s="69" t="s">
        <v>645</v>
      </c>
      <c r="AV88" s="69" t="s">
        <v>1787</v>
      </c>
      <c r="AW88" s="69"/>
      <c r="AX88" s="41" t="s">
        <v>645</v>
      </c>
      <c r="AY88" s="43" t="s">
        <v>1192</v>
      </c>
      <c r="AZ88" s="41"/>
      <c r="BA88" s="69" t="s">
        <v>645</v>
      </c>
      <c r="BB88" s="69" t="s">
        <v>2018</v>
      </c>
      <c r="BC88" s="69"/>
      <c r="BD88" s="41" t="s">
        <v>645</v>
      </c>
      <c r="BE88" s="41" t="s">
        <v>1998</v>
      </c>
      <c r="BF88" s="41"/>
      <c r="BG88" s="69" t="s">
        <v>645</v>
      </c>
      <c r="BH88" s="69" t="s">
        <v>1949</v>
      </c>
      <c r="BI88" s="69"/>
      <c r="BJ88" s="41" t="s">
        <v>645</v>
      </c>
      <c r="BK88" s="41" t="s">
        <v>1632</v>
      </c>
      <c r="BL88" s="41" t="s">
        <v>1636</v>
      </c>
      <c r="BM88" s="69" t="s">
        <v>645</v>
      </c>
      <c r="BN88" s="69" t="s">
        <v>1314</v>
      </c>
      <c r="BO88" s="69"/>
      <c r="BP88" s="41" t="s">
        <v>645</v>
      </c>
      <c r="BQ88" s="41"/>
      <c r="BR88" s="41" t="s">
        <v>1869</v>
      </c>
    </row>
    <row r="89" spans="1:70" ht="51" outlineLevel="1">
      <c r="A89" s="15" t="s">
        <v>1140</v>
      </c>
      <c r="B89" s="15" t="s">
        <v>1141</v>
      </c>
      <c r="C89" s="10"/>
      <c r="D89" s="20" t="s">
        <v>1142</v>
      </c>
      <c r="E89" s="15" t="s">
        <v>1143</v>
      </c>
      <c r="F89" s="15">
        <f t="shared" si="21"/>
        <v>11</v>
      </c>
      <c r="G89" s="15">
        <f t="shared" si="22"/>
        <v>9</v>
      </c>
      <c r="H89" s="87">
        <f t="shared" si="23"/>
        <v>0.55</v>
      </c>
      <c r="I89" s="15" t="s">
        <v>70</v>
      </c>
      <c r="J89" s="15"/>
      <c r="K89" s="69" t="s">
        <v>645</v>
      </c>
      <c r="L89" s="69"/>
      <c r="M89" s="69"/>
      <c r="N89" s="41" t="s">
        <v>569</v>
      </c>
      <c r="O89" s="41"/>
      <c r="P89" s="41"/>
      <c r="Q89" s="70" t="s">
        <v>569</v>
      </c>
      <c r="R89" s="70"/>
      <c r="S89" s="70"/>
      <c r="T89" s="42" t="s">
        <v>569</v>
      </c>
      <c r="U89" s="42"/>
      <c r="V89" s="42"/>
      <c r="W89" s="70" t="s">
        <v>645</v>
      </c>
      <c r="X89" s="70"/>
      <c r="Y89" s="70"/>
      <c r="Z89" s="42" t="s">
        <v>569</v>
      </c>
      <c r="AA89" s="42"/>
      <c r="AB89" s="42"/>
      <c r="AC89" s="69" t="s">
        <v>569</v>
      </c>
      <c r="AD89" s="69"/>
      <c r="AE89" s="69"/>
      <c r="AF89" s="41" t="s">
        <v>645</v>
      </c>
      <c r="AG89" s="41"/>
      <c r="AH89" s="41"/>
      <c r="AI89" s="69" t="s">
        <v>645</v>
      </c>
      <c r="AJ89" s="69"/>
      <c r="AK89" s="69"/>
      <c r="AL89" s="41" t="s">
        <v>569</v>
      </c>
      <c r="AM89" s="41"/>
      <c r="AN89" s="41"/>
      <c r="AO89" s="69" t="s">
        <v>645</v>
      </c>
      <c r="AP89" s="69" t="s">
        <v>936</v>
      </c>
      <c r="AQ89" s="69" t="s">
        <v>950</v>
      </c>
      <c r="AR89" s="82" t="s">
        <v>569</v>
      </c>
      <c r="AS89" s="82"/>
      <c r="AT89" s="82"/>
      <c r="AU89" s="69" t="s">
        <v>645</v>
      </c>
      <c r="AV89" s="69"/>
      <c r="AW89" s="69"/>
      <c r="AX89" s="41" t="s">
        <v>645</v>
      </c>
      <c r="AY89" s="41"/>
      <c r="AZ89" s="41"/>
      <c r="BA89" s="69" t="s">
        <v>645</v>
      </c>
      <c r="BB89" s="69" t="s">
        <v>2018</v>
      </c>
      <c r="BC89" s="69"/>
      <c r="BD89" s="41" t="s">
        <v>645</v>
      </c>
      <c r="BE89" s="41"/>
      <c r="BF89" s="41"/>
      <c r="BG89" s="69" t="s">
        <v>569</v>
      </c>
      <c r="BH89" s="69"/>
      <c r="BI89" s="69"/>
      <c r="BJ89" s="41" t="s">
        <v>645</v>
      </c>
      <c r="BK89" s="41"/>
      <c r="BL89" s="41"/>
      <c r="BM89" s="69" t="s">
        <v>645</v>
      </c>
      <c r="BN89" s="69" t="s">
        <v>1315</v>
      </c>
      <c r="BO89" s="69"/>
      <c r="BP89" s="41" t="s">
        <v>569</v>
      </c>
      <c r="BQ89" s="41"/>
      <c r="BR89" s="41"/>
    </row>
    <row r="90" spans="1:70" ht="272.25" customHeight="1" outlineLevel="1">
      <c r="A90" s="15" t="s">
        <v>1144</v>
      </c>
      <c r="B90" s="15" t="s">
        <v>1347</v>
      </c>
      <c r="C90" s="47"/>
      <c r="D90" s="48" t="s">
        <v>1145</v>
      </c>
      <c r="E90" s="48" t="s">
        <v>1349</v>
      </c>
      <c r="F90" s="15">
        <f t="shared" si="21"/>
        <v>10</v>
      </c>
      <c r="G90" s="15">
        <f t="shared" si="22"/>
        <v>10</v>
      </c>
      <c r="H90" s="87">
        <f t="shared" si="23"/>
        <v>0.5</v>
      </c>
      <c r="I90" s="15"/>
      <c r="J90" s="15"/>
      <c r="K90" s="69" t="s">
        <v>645</v>
      </c>
      <c r="L90" s="69"/>
      <c r="M90" s="69"/>
      <c r="N90" s="41" t="s">
        <v>569</v>
      </c>
      <c r="O90" s="41"/>
      <c r="P90" s="41"/>
      <c r="Q90" s="70" t="s">
        <v>569</v>
      </c>
      <c r="R90" s="70"/>
      <c r="S90" s="70"/>
      <c r="T90" s="42" t="s">
        <v>569</v>
      </c>
      <c r="U90" s="42"/>
      <c r="V90" s="42"/>
      <c r="W90" s="70" t="s">
        <v>569</v>
      </c>
      <c r="X90" s="70"/>
      <c r="Y90" s="70" t="s">
        <v>451</v>
      </c>
      <c r="Z90" s="42" t="s">
        <v>569</v>
      </c>
      <c r="AA90" s="42"/>
      <c r="AB90" s="42"/>
      <c r="AC90" s="69" t="s">
        <v>569</v>
      </c>
      <c r="AD90" s="69"/>
      <c r="AE90" s="69"/>
      <c r="AF90" s="41" t="s">
        <v>645</v>
      </c>
      <c r="AG90" s="41"/>
      <c r="AH90" s="41"/>
      <c r="AI90" s="69" t="s">
        <v>645</v>
      </c>
      <c r="AJ90" s="69"/>
      <c r="AK90" s="69"/>
      <c r="AL90" s="41" t="s">
        <v>569</v>
      </c>
      <c r="AM90" s="41"/>
      <c r="AN90" s="41"/>
      <c r="AO90" s="69" t="s">
        <v>645</v>
      </c>
      <c r="AP90" s="69" t="s">
        <v>936</v>
      </c>
      <c r="AQ90" s="69"/>
      <c r="AR90" s="82" t="s">
        <v>569</v>
      </c>
      <c r="AS90" s="82"/>
      <c r="AT90" s="82"/>
      <c r="AU90" s="69" t="s">
        <v>645</v>
      </c>
      <c r="AV90" s="69" t="s">
        <v>1248</v>
      </c>
      <c r="AW90" s="69"/>
      <c r="AX90" s="41" t="s">
        <v>645</v>
      </c>
      <c r="AY90" s="41"/>
      <c r="AZ90" s="41"/>
      <c r="BA90" s="69" t="s">
        <v>645</v>
      </c>
      <c r="BB90" s="69"/>
      <c r="BC90" s="69"/>
      <c r="BD90" s="41" t="s">
        <v>645</v>
      </c>
      <c r="BE90" s="41"/>
      <c r="BF90" s="41"/>
      <c r="BG90" s="69" t="s">
        <v>569</v>
      </c>
      <c r="BH90" s="69"/>
      <c r="BI90" s="69"/>
      <c r="BJ90" s="41" t="s">
        <v>645</v>
      </c>
      <c r="BK90" s="41"/>
      <c r="BL90" s="41"/>
      <c r="BM90" s="69" t="s">
        <v>569</v>
      </c>
      <c r="BN90" s="69"/>
      <c r="BO90" s="69"/>
      <c r="BP90" s="41" t="s">
        <v>645</v>
      </c>
      <c r="BQ90" s="41" t="s">
        <v>1870</v>
      </c>
      <c r="BR90" s="41"/>
    </row>
    <row r="91" spans="1:70" ht="63.75" outlineLevel="1">
      <c r="A91" s="15" t="s">
        <v>1380</v>
      </c>
      <c r="B91" s="15" t="s">
        <v>1353</v>
      </c>
      <c r="C91" s="47" t="s">
        <v>1146</v>
      </c>
      <c r="D91" s="48" t="s">
        <v>1147</v>
      </c>
      <c r="E91" s="48" t="s">
        <v>1351</v>
      </c>
      <c r="F91" s="15">
        <f t="shared" si="21"/>
        <v>4</v>
      </c>
      <c r="G91" s="15">
        <f t="shared" si="22"/>
        <v>16</v>
      </c>
      <c r="H91" s="87">
        <f t="shared" si="23"/>
        <v>0.2</v>
      </c>
      <c r="I91" s="15" t="s">
        <v>71</v>
      </c>
      <c r="J91" s="15"/>
      <c r="K91" s="69" t="s">
        <v>569</v>
      </c>
      <c r="L91" s="69"/>
      <c r="M91" s="69" t="s">
        <v>596</v>
      </c>
      <c r="N91" s="41" t="s">
        <v>569</v>
      </c>
      <c r="O91" s="41"/>
      <c r="P91" s="41"/>
      <c r="Q91" s="70" t="s">
        <v>569</v>
      </c>
      <c r="R91" s="70"/>
      <c r="S91" s="70"/>
      <c r="T91" s="42" t="s">
        <v>569</v>
      </c>
      <c r="U91" s="42"/>
      <c r="V91" s="42"/>
      <c r="W91" s="70" t="s">
        <v>569</v>
      </c>
      <c r="X91" s="70"/>
      <c r="Y91" s="70"/>
      <c r="Z91" s="42" t="s">
        <v>569</v>
      </c>
      <c r="AA91" s="42"/>
      <c r="AB91" s="42"/>
      <c r="AC91" s="69" t="s">
        <v>569</v>
      </c>
      <c r="AD91" s="69"/>
      <c r="AE91" s="69"/>
      <c r="AF91" s="41" t="s">
        <v>645</v>
      </c>
      <c r="AG91" s="41"/>
      <c r="AH91" s="41"/>
      <c r="AI91" s="69" t="s">
        <v>569</v>
      </c>
      <c r="AJ91" s="69"/>
      <c r="AK91" s="69"/>
      <c r="AL91" s="41" t="s">
        <v>569</v>
      </c>
      <c r="AM91" s="41"/>
      <c r="AN91" s="41"/>
      <c r="AO91" s="69" t="s">
        <v>569</v>
      </c>
      <c r="AP91" s="69"/>
      <c r="AQ91" s="69"/>
      <c r="AR91" s="82" t="s">
        <v>569</v>
      </c>
      <c r="AS91" s="82"/>
      <c r="AT91" s="82"/>
      <c r="AU91" s="69" t="s">
        <v>569</v>
      </c>
      <c r="AV91" s="69"/>
      <c r="AW91" s="69"/>
      <c r="AX91" s="41" t="s">
        <v>569</v>
      </c>
      <c r="AY91" s="41"/>
      <c r="AZ91" s="41"/>
      <c r="BA91" s="69" t="s">
        <v>569</v>
      </c>
      <c r="BB91" s="69"/>
      <c r="BC91" s="69"/>
      <c r="BD91" s="41" t="s">
        <v>645</v>
      </c>
      <c r="BE91" s="41" t="s">
        <v>1998</v>
      </c>
      <c r="BF91" s="41"/>
      <c r="BG91" s="69" t="s">
        <v>569</v>
      </c>
      <c r="BH91" s="69"/>
      <c r="BI91" s="69"/>
      <c r="BJ91" s="41" t="s">
        <v>645</v>
      </c>
      <c r="BK91" s="41"/>
      <c r="BL91" s="41" t="s">
        <v>1637</v>
      </c>
      <c r="BM91" s="69" t="s">
        <v>645</v>
      </c>
      <c r="BN91" s="69" t="s">
        <v>1316</v>
      </c>
      <c r="BO91" s="69"/>
      <c r="BP91" s="41" t="s">
        <v>569</v>
      </c>
      <c r="BQ91" s="41"/>
      <c r="BR91" s="41"/>
    </row>
    <row r="92" spans="1:70" ht="89.25" outlineLevel="1">
      <c r="A92" s="15" t="s">
        <v>1354</v>
      </c>
      <c r="B92" s="15" t="s">
        <v>1148</v>
      </c>
      <c r="C92" s="47"/>
      <c r="D92" s="48" t="s">
        <v>1356</v>
      </c>
      <c r="E92" s="48" t="s">
        <v>1149</v>
      </c>
      <c r="F92" s="15">
        <f t="shared" si="21"/>
        <v>8</v>
      </c>
      <c r="G92" s="15">
        <f t="shared" si="22"/>
        <v>12</v>
      </c>
      <c r="H92" s="87">
        <f t="shared" si="23"/>
        <v>0.4</v>
      </c>
      <c r="I92" s="15"/>
      <c r="J92" s="15"/>
      <c r="K92" s="69" t="s">
        <v>645</v>
      </c>
      <c r="L92" s="69"/>
      <c r="M92" s="69"/>
      <c r="N92" s="41" t="s">
        <v>569</v>
      </c>
      <c r="O92" s="41"/>
      <c r="P92" s="41"/>
      <c r="Q92" s="70" t="s">
        <v>569</v>
      </c>
      <c r="R92" s="70"/>
      <c r="S92" s="70"/>
      <c r="T92" s="42" t="s">
        <v>569</v>
      </c>
      <c r="U92" s="42"/>
      <c r="V92" s="42"/>
      <c r="W92" s="70" t="s">
        <v>569</v>
      </c>
      <c r="X92" s="70"/>
      <c r="Y92" s="70"/>
      <c r="Z92" s="42" t="s">
        <v>569</v>
      </c>
      <c r="AA92" s="42"/>
      <c r="AB92" s="42"/>
      <c r="AC92" s="69" t="s">
        <v>569</v>
      </c>
      <c r="AD92" s="69"/>
      <c r="AE92" s="69"/>
      <c r="AF92" s="41" t="s">
        <v>645</v>
      </c>
      <c r="AG92" s="41"/>
      <c r="AH92" s="41"/>
      <c r="AI92" s="69" t="s">
        <v>645</v>
      </c>
      <c r="AJ92" s="69"/>
      <c r="AK92" s="69"/>
      <c r="AL92" s="41" t="s">
        <v>569</v>
      </c>
      <c r="AM92" s="41"/>
      <c r="AN92" s="41"/>
      <c r="AO92" s="69" t="s">
        <v>645</v>
      </c>
      <c r="AP92" s="69" t="s">
        <v>936</v>
      </c>
      <c r="AQ92" s="69"/>
      <c r="AR92" s="82" t="s">
        <v>569</v>
      </c>
      <c r="AS92" s="82"/>
      <c r="AT92" s="82"/>
      <c r="AU92" s="69" t="s">
        <v>569</v>
      </c>
      <c r="AV92" s="69"/>
      <c r="AW92" s="69"/>
      <c r="AX92" s="41" t="s">
        <v>569</v>
      </c>
      <c r="AY92" s="41"/>
      <c r="AZ92" s="41"/>
      <c r="BA92" s="69" t="s">
        <v>645</v>
      </c>
      <c r="BB92" s="69"/>
      <c r="BC92" s="69"/>
      <c r="BD92" s="41" t="s">
        <v>645</v>
      </c>
      <c r="BE92" s="41"/>
      <c r="BF92" s="41"/>
      <c r="BG92" s="69" t="s">
        <v>569</v>
      </c>
      <c r="BH92" s="69"/>
      <c r="BI92" s="69"/>
      <c r="BJ92" s="41" t="s">
        <v>645</v>
      </c>
      <c r="BK92" s="41"/>
      <c r="BL92" s="41" t="s">
        <v>1638</v>
      </c>
      <c r="BM92" s="69" t="s">
        <v>569</v>
      </c>
      <c r="BN92" s="69"/>
      <c r="BO92" s="69"/>
      <c r="BP92" s="41" t="s">
        <v>645</v>
      </c>
      <c r="BQ92" s="41"/>
      <c r="BR92" s="41" t="s">
        <v>1871</v>
      </c>
    </row>
    <row r="93" spans="1:70" ht="38.25" outlineLevel="1">
      <c r="A93" s="15" t="s">
        <v>506</v>
      </c>
      <c r="B93" s="15" t="s">
        <v>507</v>
      </c>
      <c r="C93" s="47"/>
      <c r="D93" s="48" t="s">
        <v>508</v>
      </c>
      <c r="E93" s="48" t="s">
        <v>774</v>
      </c>
      <c r="F93" s="15">
        <f t="shared" si="21"/>
        <v>7</v>
      </c>
      <c r="G93" s="15">
        <f t="shared" si="22"/>
        <v>13</v>
      </c>
      <c r="H93" s="87">
        <f t="shared" si="23"/>
        <v>0.35</v>
      </c>
      <c r="I93" s="15" t="s">
        <v>72</v>
      </c>
      <c r="J93" s="15"/>
      <c r="K93" s="69" t="s">
        <v>569</v>
      </c>
      <c r="L93" s="69"/>
      <c r="M93" s="69"/>
      <c r="N93" s="41" t="s">
        <v>569</v>
      </c>
      <c r="O93" s="41"/>
      <c r="P93" s="41"/>
      <c r="Q93" s="70" t="s">
        <v>569</v>
      </c>
      <c r="R93" s="70"/>
      <c r="S93" s="70"/>
      <c r="T93" s="42" t="s">
        <v>569</v>
      </c>
      <c r="U93" s="42"/>
      <c r="V93" s="42"/>
      <c r="W93" s="70" t="s">
        <v>569</v>
      </c>
      <c r="X93" s="70"/>
      <c r="Y93" s="70"/>
      <c r="Z93" s="42" t="s">
        <v>569</v>
      </c>
      <c r="AA93" s="42"/>
      <c r="AB93" s="42"/>
      <c r="AC93" s="69" t="s">
        <v>569</v>
      </c>
      <c r="AD93" s="69"/>
      <c r="AE93" s="69"/>
      <c r="AF93" s="41" t="s">
        <v>645</v>
      </c>
      <c r="AG93" s="41"/>
      <c r="AH93" s="41"/>
      <c r="AI93" s="69" t="s">
        <v>569</v>
      </c>
      <c r="AJ93" s="69"/>
      <c r="AK93" s="69"/>
      <c r="AL93" s="41" t="s">
        <v>569</v>
      </c>
      <c r="AM93" s="41"/>
      <c r="AN93" s="41"/>
      <c r="AO93" s="69" t="s">
        <v>645</v>
      </c>
      <c r="AP93" s="69" t="s">
        <v>954</v>
      </c>
      <c r="AQ93" s="69"/>
      <c r="AR93" s="82" t="s">
        <v>645</v>
      </c>
      <c r="AS93" s="82"/>
      <c r="AT93" s="82"/>
      <c r="AU93" s="69" t="s">
        <v>569</v>
      </c>
      <c r="AV93" s="69"/>
      <c r="AW93" s="69"/>
      <c r="AX93" s="41" t="s">
        <v>645</v>
      </c>
      <c r="AY93" s="41"/>
      <c r="AZ93" s="41"/>
      <c r="BA93" s="69" t="s">
        <v>569</v>
      </c>
      <c r="BB93" s="69"/>
      <c r="BC93" s="69"/>
      <c r="BD93" s="41" t="s">
        <v>645</v>
      </c>
      <c r="BE93" s="41"/>
      <c r="BF93" s="41"/>
      <c r="BG93" s="69" t="s">
        <v>569</v>
      </c>
      <c r="BH93" s="69"/>
      <c r="BI93" s="69"/>
      <c r="BJ93" s="41" t="s">
        <v>645</v>
      </c>
      <c r="BK93" s="41"/>
      <c r="BL93" s="41" t="s">
        <v>1639</v>
      </c>
      <c r="BM93" s="69" t="s">
        <v>645</v>
      </c>
      <c r="BN93" s="69" t="s">
        <v>954</v>
      </c>
      <c r="BO93" s="69"/>
      <c r="BP93" s="41" t="s">
        <v>569</v>
      </c>
      <c r="BQ93" s="41"/>
      <c r="BR93" s="41"/>
    </row>
    <row r="94" spans="1:70" ht="25.5">
      <c r="A94" s="18" t="s">
        <v>1420</v>
      </c>
      <c r="B94" s="15"/>
      <c r="C94" s="47"/>
      <c r="D94" s="48"/>
      <c r="E94" s="48"/>
      <c r="F94" s="48"/>
      <c r="G94" s="48"/>
      <c r="H94" s="48"/>
      <c r="I94" s="48"/>
      <c r="J94" s="48"/>
      <c r="K94" s="67"/>
      <c r="L94" s="69"/>
      <c r="M94" s="69"/>
      <c r="N94" s="39"/>
      <c r="O94" s="41"/>
      <c r="P94" s="41"/>
      <c r="Q94" s="71"/>
      <c r="R94" s="70"/>
      <c r="S94" s="70"/>
      <c r="T94" s="39"/>
      <c r="U94" s="41"/>
      <c r="V94" s="41"/>
      <c r="W94" s="71"/>
      <c r="X94" s="70"/>
      <c r="Y94" s="70"/>
      <c r="Z94" s="57"/>
      <c r="AA94" s="42"/>
      <c r="AB94" s="42"/>
      <c r="AC94" s="67"/>
      <c r="AD94" s="69"/>
      <c r="AE94" s="69"/>
      <c r="AF94" s="39"/>
      <c r="AG94" s="41"/>
      <c r="AH94" s="41"/>
      <c r="AI94" s="67"/>
      <c r="AJ94" s="69"/>
      <c r="AK94" s="69"/>
      <c r="AL94" s="39"/>
      <c r="AM94" s="41"/>
      <c r="AN94" s="41"/>
      <c r="AO94" s="67"/>
      <c r="AP94" s="69"/>
      <c r="AQ94" s="69"/>
      <c r="AR94" s="39"/>
      <c r="AS94" s="82"/>
      <c r="AT94" s="82"/>
      <c r="AU94" s="67"/>
      <c r="AV94" s="69"/>
      <c r="AW94" s="69"/>
      <c r="AX94" s="39"/>
      <c r="AY94" s="41"/>
      <c r="AZ94" s="41"/>
      <c r="BA94" s="67"/>
      <c r="BB94" s="69"/>
      <c r="BC94" s="69"/>
      <c r="BD94" s="41"/>
      <c r="BE94" s="41"/>
      <c r="BF94" s="41"/>
      <c r="BG94" s="67"/>
      <c r="BH94" s="69"/>
      <c r="BI94" s="69"/>
      <c r="BJ94" s="39"/>
      <c r="BK94" s="41"/>
      <c r="BL94" s="41"/>
      <c r="BM94" s="69"/>
      <c r="BN94" s="69"/>
      <c r="BO94" s="69"/>
      <c r="BP94" s="39"/>
      <c r="BQ94" s="41"/>
      <c r="BR94" s="41"/>
    </row>
    <row r="95" spans="1:70" ht="94.5" customHeight="1">
      <c r="A95" s="17" t="s">
        <v>1150</v>
      </c>
      <c r="B95" s="15" t="s">
        <v>1151</v>
      </c>
      <c r="C95" s="48" t="s">
        <v>123</v>
      </c>
      <c r="D95" s="47"/>
      <c r="E95" s="47"/>
      <c r="F95" s="47"/>
      <c r="G95" s="47"/>
      <c r="H95" s="47"/>
      <c r="I95" s="47"/>
      <c r="J95" s="47"/>
      <c r="K95" s="67"/>
      <c r="L95" s="69"/>
      <c r="M95" s="69"/>
      <c r="N95" s="39"/>
      <c r="O95" s="41"/>
      <c r="P95" s="41"/>
      <c r="Q95" s="71"/>
      <c r="R95" s="70"/>
      <c r="S95" s="70"/>
      <c r="T95" s="39"/>
      <c r="U95" s="41"/>
      <c r="V95" s="41"/>
      <c r="W95" s="71"/>
      <c r="X95" s="70"/>
      <c r="Y95" s="70" t="s">
        <v>461</v>
      </c>
      <c r="Z95" s="57"/>
      <c r="AA95" s="42"/>
      <c r="AB95" s="42"/>
      <c r="AC95" s="67"/>
      <c r="AD95" s="69"/>
      <c r="AE95" s="69"/>
      <c r="AF95" s="39"/>
      <c r="AG95" s="41"/>
      <c r="AH95" s="41"/>
      <c r="AI95" s="67" t="s">
        <v>645</v>
      </c>
      <c r="AJ95" s="69"/>
      <c r="AK95" s="69"/>
      <c r="AL95" s="39"/>
      <c r="AM95" s="41"/>
      <c r="AN95" s="41"/>
      <c r="AO95" s="67"/>
      <c r="AP95" s="69"/>
      <c r="AQ95" s="69"/>
      <c r="AR95" s="39"/>
      <c r="AS95" s="82"/>
      <c r="AT95" s="82"/>
      <c r="AU95" s="67"/>
      <c r="AV95" s="69"/>
      <c r="AW95" s="69"/>
      <c r="AX95" s="39"/>
      <c r="AY95" s="41"/>
      <c r="AZ95" s="41"/>
      <c r="BA95" s="67"/>
      <c r="BB95" s="69"/>
      <c r="BC95" s="69"/>
      <c r="BD95" s="41"/>
      <c r="BE95" s="41"/>
      <c r="BF95" s="41"/>
      <c r="BG95" s="67"/>
      <c r="BH95" s="69"/>
      <c r="BI95" s="69"/>
      <c r="BJ95" s="39"/>
      <c r="BK95" s="41"/>
      <c r="BL95" s="41"/>
      <c r="BM95" s="69"/>
      <c r="BN95" s="68"/>
      <c r="BO95" s="68"/>
      <c r="BP95" s="39"/>
      <c r="BQ95" s="41"/>
      <c r="BR95" s="41"/>
    </row>
    <row r="96" spans="1:70" ht="409.5" customHeight="1" outlineLevel="1">
      <c r="A96" s="15" t="s">
        <v>1152</v>
      </c>
      <c r="B96" s="21" t="s">
        <v>1153</v>
      </c>
      <c r="C96" s="49"/>
      <c r="D96" s="48" t="s">
        <v>517</v>
      </c>
      <c r="E96" s="47" t="s">
        <v>512</v>
      </c>
      <c r="F96" s="15">
        <f aca="true" t="shared" si="24" ref="F96:F108">COUNTIF(K96:EI96,"Yes")</f>
        <v>15</v>
      </c>
      <c r="G96" s="15">
        <f aca="true" t="shared" si="25" ref="G96:G108">COUNTIF(K96:EI96,"No")</f>
        <v>5</v>
      </c>
      <c r="H96" s="87">
        <f aca="true" t="shared" si="26" ref="H96:H108">F96/(F96+G96)</f>
        <v>0.75</v>
      </c>
      <c r="I96" s="15" t="s">
        <v>73</v>
      </c>
      <c r="J96" s="15"/>
      <c r="K96" s="69" t="s">
        <v>645</v>
      </c>
      <c r="L96" s="69" t="s">
        <v>1071</v>
      </c>
      <c r="M96" s="69"/>
      <c r="N96" s="41" t="s">
        <v>645</v>
      </c>
      <c r="O96" s="41" t="s">
        <v>582</v>
      </c>
      <c r="P96" s="41"/>
      <c r="Q96" s="70" t="s">
        <v>569</v>
      </c>
      <c r="R96" s="70"/>
      <c r="S96" s="70"/>
      <c r="T96" s="42" t="s">
        <v>645</v>
      </c>
      <c r="U96" s="42" t="s">
        <v>838</v>
      </c>
      <c r="V96" s="42"/>
      <c r="W96" s="70" t="s">
        <v>645</v>
      </c>
      <c r="X96" s="70"/>
      <c r="Y96" s="70"/>
      <c r="Z96" s="42" t="s">
        <v>645</v>
      </c>
      <c r="AA96" s="42"/>
      <c r="AB96" s="42"/>
      <c r="AC96" s="69" t="s">
        <v>989</v>
      </c>
      <c r="AD96" s="69"/>
      <c r="AE96" s="69"/>
      <c r="AF96" s="41" t="s">
        <v>645</v>
      </c>
      <c r="AG96" s="41"/>
      <c r="AH96" s="41"/>
      <c r="AI96" s="69" t="s">
        <v>645</v>
      </c>
      <c r="AJ96" s="69" t="s">
        <v>872</v>
      </c>
      <c r="AK96" s="69"/>
      <c r="AL96" s="41" t="s">
        <v>569</v>
      </c>
      <c r="AM96" s="41"/>
      <c r="AN96" s="41"/>
      <c r="AO96" s="69" t="s">
        <v>645</v>
      </c>
      <c r="AP96" s="69" t="s">
        <v>955</v>
      </c>
      <c r="AQ96" s="69"/>
      <c r="AR96" s="82" t="s">
        <v>645</v>
      </c>
      <c r="AS96" s="82" t="s">
        <v>1718</v>
      </c>
      <c r="AT96" s="82" t="s">
        <v>1719</v>
      </c>
      <c r="AU96" s="69" t="s">
        <v>569</v>
      </c>
      <c r="AV96" s="69"/>
      <c r="AW96" s="69"/>
      <c r="AX96" s="41" t="s">
        <v>645</v>
      </c>
      <c r="AY96" s="43" t="s">
        <v>1193</v>
      </c>
      <c r="AZ96" s="41"/>
      <c r="BA96" s="69" t="s">
        <v>645</v>
      </c>
      <c r="BB96" s="69" t="s">
        <v>2018</v>
      </c>
      <c r="BC96" s="69"/>
      <c r="BD96" s="41" t="s">
        <v>645</v>
      </c>
      <c r="BE96" s="41" t="s">
        <v>1998</v>
      </c>
      <c r="BF96" s="41"/>
      <c r="BG96" s="69" t="s">
        <v>569</v>
      </c>
      <c r="BH96" s="69"/>
      <c r="BI96" s="69"/>
      <c r="BJ96" s="41" t="s">
        <v>645</v>
      </c>
      <c r="BK96" s="41" t="s">
        <v>1765</v>
      </c>
      <c r="BL96" s="41"/>
      <c r="BM96" s="69" t="s">
        <v>569</v>
      </c>
      <c r="BN96" s="69"/>
      <c r="BO96" s="69"/>
      <c r="BP96" s="41" t="s">
        <v>645</v>
      </c>
      <c r="BQ96" s="41"/>
      <c r="BR96" s="41" t="s">
        <v>1872</v>
      </c>
    </row>
    <row r="97" spans="1:70" ht="395.25" outlineLevel="1">
      <c r="A97" s="15" t="s">
        <v>1155</v>
      </c>
      <c r="B97" s="15" t="s">
        <v>1156</v>
      </c>
      <c r="C97" s="47" t="s">
        <v>1154</v>
      </c>
      <c r="D97" s="48" t="s">
        <v>1157</v>
      </c>
      <c r="E97" s="48" t="s">
        <v>1158</v>
      </c>
      <c r="F97" s="15">
        <f t="shared" si="24"/>
        <v>15</v>
      </c>
      <c r="G97" s="15">
        <f t="shared" si="25"/>
        <v>5</v>
      </c>
      <c r="H97" s="87">
        <f t="shared" si="26"/>
        <v>0.75</v>
      </c>
      <c r="I97" s="15" t="s">
        <v>74</v>
      </c>
      <c r="J97" s="15"/>
      <c r="K97" s="69" t="s">
        <v>645</v>
      </c>
      <c r="L97" s="69" t="s">
        <v>607</v>
      </c>
      <c r="M97" s="69"/>
      <c r="N97" s="41" t="s">
        <v>569</v>
      </c>
      <c r="O97" s="41" t="s">
        <v>583</v>
      </c>
      <c r="P97" s="41"/>
      <c r="Q97" s="70" t="s">
        <v>645</v>
      </c>
      <c r="R97" s="70" t="s">
        <v>840</v>
      </c>
      <c r="S97" s="70"/>
      <c r="T97" s="42" t="s">
        <v>645</v>
      </c>
      <c r="U97" s="42" t="s">
        <v>341</v>
      </c>
      <c r="V97" s="42"/>
      <c r="W97" s="70" t="s">
        <v>645</v>
      </c>
      <c r="X97" s="70"/>
      <c r="Y97" s="70"/>
      <c r="Z97" s="42" t="s">
        <v>645</v>
      </c>
      <c r="AA97" s="42"/>
      <c r="AB97" s="42"/>
      <c r="AC97" s="69" t="s">
        <v>645</v>
      </c>
      <c r="AD97" s="69" t="s">
        <v>494</v>
      </c>
      <c r="AE97" s="69" t="s">
        <v>621</v>
      </c>
      <c r="AF97" s="41" t="s">
        <v>645</v>
      </c>
      <c r="AG97" s="41"/>
      <c r="AH97" s="41"/>
      <c r="AI97" s="69" t="s">
        <v>645</v>
      </c>
      <c r="AJ97" s="69" t="s">
        <v>1072</v>
      </c>
      <c r="AK97" s="69"/>
      <c r="AL97" s="41" t="s">
        <v>569</v>
      </c>
      <c r="AM97" s="41"/>
      <c r="AN97" s="41"/>
      <c r="AO97" s="69" t="s">
        <v>645</v>
      </c>
      <c r="AP97" s="69" t="s">
        <v>955</v>
      </c>
      <c r="AQ97" s="69"/>
      <c r="AR97" s="82" t="s">
        <v>645</v>
      </c>
      <c r="AS97" s="82" t="s">
        <v>1720</v>
      </c>
      <c r="AT97" s="82"/>
      <c r="AU97" s="69" t="s">
        <v>645</v>
      </c>
      <c r="AV97" s="69" t="s">
        <v>1788</v>
      </c>
      <c r="AW97" s="69"/>
      <c r="AX97" s="41" t="s">
        <v>569</v>
      </c>
      <c r="AY97" s="41"/>
      <c r="AZ97" s="41"/>
      <c r="BA97" s="69" t="s">
        <v>645</v>
      </c>
      <c r="BB97" s="69" t="s">
        <v>2018</v>
      </c>
      <c r="BC97" s="69"/>
      <c r="BD97" s="41" t="s">
        <v>645</v>
      </c>
      <c r="BE97" s="41" t="s">
        <v>1998</v>
      </c>
      <c r="BF97" s="41"/>
      <c r="BG97" s="69" t="s">
        <v>569</v>
      </c>
      <c r="BH97" s="69"/>
      <c r="BI97" s="69"/>
      <c r="BJ97" s="41" t="s">
        <v>645</v>
      </c>
      <c r="BK97" s="41" t="s">
        <v>1765</v>
      </c>
      <c r="BL97" s="41"/>
      <c r="BM97" s="69" t="s">
        <v>569</v>
      </c>
      <c r="BN97" s="69"/>
      <c r="BO97" s="69"/>
      <c r="BP97" s="41" t="s">
        <v>645</v>
      </c>
      <c r="BQ97" s="41" t="s">
        <v>1873</v>
      </c>
      <c r="BR97" s="41" t="s">
        <v>1874</v>
      </c>
    </row>
    <row r="98" spans="1:70" ht="306" outlineLevel="1">
      <c r="A98" s="15" t="s">
        <v>1159</v>
      </c>
      <c r="B98" s="15" t="s">
        <v>1160</v>
      </c>
      <c r="C98" s="47" t="s">
        <v>1161</v>
      </c>
      <c r="D98" s="48" t="s">
        <v>1162</v>
      </c>
      <c r="E98" s="48" t="s">
        <v>1158</v>
      </c>
      <c r="F98" s="15">
        <f t="shared" si="24"/>
        <v>8</v>
      </c>
      <c r="G98" s="15">
        <f t="shared" si="25"/>
        <v>12</v>
      </c>
      <c r="H98" s="87">
        <f t="shared" si="26"/>
        <v>0.4</v>
      </c>
      <c r="I98" s="15" t="s">
        <v>1074</v>
      </c>
      <c r="J98" s="15" t="s">
        <v>1073</v>
      </c>
      <c r="K98" s="69" t="s">
        <v>569</v>
      </c>
      <c r="L98" s="69"/>
      <c r="M98" s="69" t="s">
        <v>611</v>
      </c>
      <c r="N98" s="41" t="s">
        <v>569</v>
      </c>
      <c r="O98" s="41"/>
      <c r="P98" s="41"/>
      <c r="Q98" s="70" t="s">
        <v>569</v>
      </c>
      <c r="R98" s="70"/>
      <c r="S98" s="70"/>
      <c r="T98" s="42" t="s">
        <v>569</v>
      </c>
      <c r="U98" s="42"/>
      <c r="V98" s="42"/>
      <c r="W98" s="70" t="s">
        <v>645</v>
      </c>
      <c r="X98" s="70"/>
      <c r="Y98" s="70"/>
      <c r="Z98" s="42" t="s">
        <v>569</v>
      </c>
      <c r="AA98" s="42"/>
      <c r="AB98" s="42"/>
      <c r="AC98" s="69" t="s">
        <v>645</v>
      </c>
      <c r="AD98" s="69" t="s">
        <v>269</v>
      </c>
      <c r="AE98" s="69" t="s">
        <v>270</v>
      </c>
      <c r="AF98" s="41" t="s">
        <v>645</v>
      </c>
      <c r="AG98" s="41"/>
      <c r="AH98" s="41"/>
      <c r="AI98" s="69" t="s">
        <v>645</v>
      </c>
      <c r="AJ98" s="69" t="s">
        <v>873</v>
      </c>
      <c r="AK98" s="69"/>
      <c r="AL98" s="41" t="s">
        <v>569</v>
      </c>
      <c r="AM98" s="41"/>
      <c r="AN98" s="41"/>
      <c r="AO98" s="69" t="s">
        <v>645</v>
      </c>
      <c r="AP98" s="69" t="s">
        <v>955</v>
      </c>
      <c r="AQ98" s="69"/>
      <c r="AR98" s="82" t="s">
        <v>569</v>
      </c>
      <c r="AS98" s="82"/>
      <c r="AT98" s="82"/>
      <c r="AU98" s="69" t="s">
        <v>645</v>
      </c>
      <c r="AV98" s="69" t="s">
        <v>1765</v>
      </c>
      <c r="AW98" s="69"/>
      <c r="AX98" s="41" t="s">
        <v>569</v>
      </c>
      <c r="AY98" s="41"/>
      <c r="AZ98" s="41"/>
      <c r="BA98" s="69" t="s">
        <v>645</v>
      </c>
      <c r="BB98" s="69" t="s">
        <v>2018</v>
      </c>
      <c r="BC98" s="69"/>
      <c r="BD98" s="41" t="s">
        <v>645</v>
      </c>
      <c r="BE98" s="41" t="s">
        <v>1998</v>
      </c>
      <c r="BF98" s="41"/>
      <c r="BG98" s="69" t="s">
        <v>569</v>
      </c>
      <c r="BH98" s="69"/>
      <c r="BI98" s="69"/>
      <c r="BJ98" s="41" t="s">
        <v>569</v>
      </c>
      <c r="BK98" s="41"/>
      <c r="BL98" s="41"/>
      <c r="BM98" s="69" t="s">
        <v>569</v>
      </c>
      <c r="BN98" s="69"/>
      <c r="BO98" s="69"/>
      <c r="BP98" s="41" t="s">
        <v>569</v>
      </c>
      <c r="BQ98" s="41"/>
      <c r="BR98" s="41"/>
    </row>
    <row r="99" spans="1:70" ht="89.25" outlineLevel="1">
      <c r="A99" s="15" t="s">
        <v>1163</v>
      </c>
      <c r="B99" s="15" t="s">
        <v>1164</v>
      </c>
      <c r="C99" s="47" t="s">
        <v>1166</v>
      </c>
      <c r="D99" s="48" t="s">
        <v>1126</v>
      </c>
      <c r="E99" s="48" t="s">
        <v>1165</v>
      </c>
      <c r="F99" s="15">
        <f t="shared" si="24"/>
        <v>8</v>
      </c>
      <c r="G99" s="15">
        <f t="shared" si="25"/>
        <v>12</v>
      </c>
      <c r="H99" s="87">
        <f t="shared" si="26"/>
        <v>0.4</v>
      </c>
      <c r="I99" s="15" t="s">
        <v>75</v>
      </c>
      <c r="J99" s="15" t="s">
        <v>1073</v>
      </c>
      <c r="K99" s="69" t="s">
        <v>569</v>
      </c>
      <c r="L99" s="69"/>
      <c r="M99" s="69" t="s">
        <v>611</v>
      </c>
      <c r="N99" s="41" t="s">
        <v>569</v>
      </c>
      <c r="O99" s="41"/>
      <c r="P99" s="41"/>
      <c r="Q99" s="70" t="s">
        <v>569</v>
      </c>
      <c r="R99" s="70"/>
      <c r="S99" s="70"/>
      <c r="T99" s="42" t="s">
        <v>569</v>
      </c>
      <c r="U99" s="42"/>
      <c r="V99" s="42"/>
      <c r="W99" s="70" t="s">
        <v>645</v>
      </c>
      <c r="X99" s="70"/>
      <c r="Y99" s="70"/>
      <c r="Z99" s="42" t="s">
        <v>569</v>
      </c>
      <c r="AA99" s="42"/>
      <c r="AB99" s="42"/>
      <c r="AC99" s="69" t="s">
        <v>645</v>
      </c>
      <c r="AD99" s="69" t="s">
        <v>271</v>
      </c>
      <c r="AE99" s="69"/>
      <c r="AF99" s="41" t="s">
        <v>645</v>
      </c>
      <c r="AG99" s="41"/>
      <c r="AH99" s="41"/>
      <c r="AI99" s="69" t="s">
        <v>645</v>
      </c>
      <c r="AJ99" s="69" t="s">
        <v>873</v>
      </c>
      <c r="AK99" s="69"/>
      <c r="AL99" s="41" t="s">
        <v>569</v>
      </c>
      <c r="AM99" s="41"/>
      <c r="AN99" s="41"/>
      <c r="AO99" s="69" t="s">
        <v>645</v>
      </c>
      <c r="AP99" s="69" t="s">
        <v>955</v>
      </c>
      <c r="AQ99" s="69"/>
      <c r="AR99" s="82" t="s">
        <v>569</v>
      </c>
      <c r="AS99" s="82"/>
      <c r="AT99" s="82"/>
      <c r="AU99" s="69" t="s">
        <v>569</v>
      </c>
      <c r="AV99" s="69"/>
      <c r="AW99" s="69"/>
      <c r="AX99" s="41" t="s">
        <v>569</v>
      </c>
      <c r="AY99" s="41"/>
      <c r="AZ99" s="41"/>
      <c r="BA99" s="69" t="s">
        <v>645</v>
      </c>
      <c r="BB99" s="69" t="s">
        <v>2018</v>
      </c>
      <c r="BC99" s="69"/>
      <c r="BD99" s="41" t="s">
        <v>645</v>
      </c>
      <c r="BE99" s="41" t="s">
        <v>2037</v>
      </c>
      <c r="BF99" s="41"/>
      <c r="BG99" s="69" t="s">
        <v>569</v>
      </c>
      <c r="BH99" s="69"/>
      <c r="BI99" s="69"/>
      <c r="BJ99" s="41" t="s">
        <v>645</v>
      </c>
      <c r="BK99" s="41" t="s">
        <v>1640</v>
      </c>
      <c r="BL99" s="41"/>
      <c r="BM99" s="69" t="s">
        <v>569</v>
      </c>
      <c r="BN99" s="69"/>
      <c r="BO99" s="69"/>
      <c r="BP99" s="41" t="s">
        <v>569</v>
      </c>
      <c r="BQ99" s="41"/>
      <c r="BR99" s="41"/>
    </row>
    <row r="100" spans="1:70" ht="51" outlineLevel="1">
      <c r="A100" s="15" t="s">
        <v>1167</v>
      </c>
      <c r="B100" s="15" t="s">
        <v>1168</v>
      </c>
      <c r="C100" s="47"/>
      <c r="D100" s="35" t="s">
        <v>799</v>
      </c>
      <c r="E100" s="48" t="s">
        <v>1158</v>
      </c>
      <c r="F100" s="15">
        <f t="shared" si="24"/>
        <v>15</v>
      </c>
      <c r="G100" s="15">
        <f t="shared" si="25"/>
        <v>5</v>
      </c>
      <c r="H100" s="87">
        <f t="shared" si="26"/>
        <v>0.75</v>
      </c>
      <c r="I100" s="15"/>
      <c r="J100" s="15"/>
      <c r="K100" s="69" t="s">
        <v>645</v>
      </c>
      <c r="L100" s="69"/>
      <c r="M100" s="69"/>
      <c r="N100" s="41" t="s">
        <v>645</v>
      </c>
      <c r="O100" s="41" t="s">
        <v>583</v>
      </c>
      <c r="P100" s="41"/>
      <c r="Q100" s="70" t="s">
        <v>569</v>
      </c>
      <c r="R100" s="70"/>
      <c r="S100" s="70"/>
      <c r="T100" s="42" t="s">
        <v>645</v>
      </c>
      <c r="U100" s="42"/>
      <c r="V100" s="42"/>
      <c r="W100" s="70" t="s">
        <v>645</v>
      </c>
      <c r="X100" s="70"/>
      <c r="Y100" s="70"/>
      <c r="Z100" s="42" t="s">
        <v>645</v>
      </c>
      <c r="AA100" s="42"/>
      <c r="AB100" s="42"/>
      <c r="AC100" s="69" t="s">
        <v>645</v>
      </c>
      <c r="AD100" s="69"/>
      <c r="AE100" s="69"/>
      <c r="AF100" s="41" t="s">
        <v>645</v>
      </c>
      <c r="AG100" s="41"/>
      <c r="AH100" s="41"/>
      <c r="AI100" s="69" t="s">
        <v>645</v>
      </c>
      <c r="AJ100" s="69"/>
      <c r="AK100" s="69"/>
      <c r="AL100" s="41" t="s">
        <v>569</v>
      </c>
      <c r="AM100" s="41"/>
      <c r="AN100" s="41"/>
      <c r="AO100" s="69" t="s">
        <v>645</v>
      </c>
      <c r="AP100" s="69" t="s">
        <v>955</v>
      </c>
      <c r="AQ100" s="69"/>
      <c r="AR100" s="82" t="s">
        <v>645</v>
      </c>
      <c r="AS100" s="82"/>
      <c r="AT100" s="82"/>
      <c r="AU100" s="69" t="s">
        <v>645</v>
      </c>
      <c r="AV100" s="69"/>
      <c r="AW100" s="69"/>
      <c r="AX100" s="41" t="s">
        <v>569</v>
      </c>
      <c r="AY100" s="41"/>
      <c r="AZ100" s="41"/>
      <c r="BA100" s="69" t="s">
        <v>645</v>
      </c>
      <c r="BB100" s="69"/>
      <c r="BC100" s="69"/>
      <c r="BD100" s="41" t="s">
        <v>645</v>
      </c>
      <c r="BE100" s="41"/>
      <c r="BF100" s="41"/>
      <c r="BG100" s="69" t="s">
        <v>569</v>
      </c>
      <c r="BH100" s="69"/>
      <c r="BI100" s="69"/>
      <c r="BJ100" s="41" t="s">
        <v>645</v>
      </c>
      <c r="BK100" s="41"/>
      <c r="BL100" s="41"/>
      <c r="BM100" s="69" t="s">
        <v>569</v>
      </c>
      <c r="BN100" s="69"/>
      <c r="BO100" s="69"/>
      <c r="BP100" s="41" t="s">
        <v>645</v>
      </c>
      <c r="BQ100" s="41"/>
      <c r="BR100" s="41"/>
    </row>
    <row r="101" spans="1:70" ht="127.5" outlineLevel="1">
      <c r="A101" s="15" t="s">
        <v>800</v>
      </c>
      <c r="B101" s="15" t="s">
        <v>801</v>
      </c>
      <c r="C101" s="47" t="s">
        <v>808</v>
      </c>
      <c r="D101" s="35" t="s">
        <v>1169</v>
      </c>
      <c r="E101" s="48" t="s">
        <v>1158</v>
      </c>
      <c r="F101" s="15">
        <f t="shared" si="24"/>
        <v>15</v>
      </c>
      <c r="G101" s="15">
        <f t="shared" si="25"/>
        <v>5</v>
      </c>
      <c r="H101" s="87">
        <f t="shared" si="26"/>
        <v>0.75</v>
      </c>
      <c r="I101" s="15" t="s">
        <v>107</v>
      </c>
      <c r="J101" s="15" t="s">
        <v>76</v>
      </c>
      <c r="K101" s="69" t="s">
        <v>645</v>
      </c>
      <c r="L101" s="69" t="s">
        <v>609</v>
      </c>
      <c r="M101" s="69"/>
      <c r="N101" s="41" t="s">
        <v>645</v>
      </c>
      <c r="O101" s="41" t="s">
        <v>581</v>
      </c>
      <c r="P101" s="41"/>
      <c r="Q101" s="70" t="s">
        <v>569</v>
      </c>
      <c r="R101" s="70"/>
      <c r="S101" s="70"/>
      <c r="T101" s="42" t="s">
        <v>645</v>
      </c>
      <c r="U101" s="42" t="s">
        <v>340</v>
      </c>
      <c r="V101" s="42"/>
      <c r="W101" s="70" t="s">
        <v>645</v>
      </c>
      <c r="X101" s="70"/>
      <c r="Y101" s="70"/>
      <c r="Z101" s="42" t="s">
        <v>645</v>
      </c>
      <c r="AA101" s="42"/>
      <c r="AB101" s="42"/>
      <c r="AC101" s="69" t="s">
        <v>645</v>
      </c>
      <c r="AD101" s="69"/>
      <c r="AE101" s="69"/>
      <c r="AF101" s="41" t="s">
        <v>645</v>
      </c>
      <c r="AG101" s="41"/>
      <c r="AH101" s="41"/>
      <c r="AI101" s="69" t="s">
        <v>645</v>
      </c>
      <c r="AJ101" s="69"/>
      <c r="AK101" s="69"/>
      <c r="AL101" s="41" t="s">
        <v>569</v>
      </c>
      <c r="AM101" s="41"/>
      <c r="AN101" s="41"/>
      <c r="AO101" s="69" t="s">
        <v>645</v>
      </c>
      <c r="AP101" s="69" t="s">
        <v>955</v>
      </c>
      <c r="AQ101" s="69"/>
      <c r="AR101" s="82" t="s">
        <v>645</v>
      </c>
      <c r="AS101" s="82" t="s">
        <v>1721</v>
      </c>
      <c r="AT101" s="82"/>
      <c r="AU101" s="69" t="s">
        <v>645</v>
      </c>
      <c r="AV101" s="69"/>
      <c r="AW101" s="69"/>
      <c r="AX101" s="41" t="s">
        <v>569</v>
      </c>
      <c r="AY101" s="41"/>
      <c r="AZ101" s="41"/>
      <c r="BA101" s="69" t="s">
        <v>645</v>
      </c>
      <c r="BB101" s="69" t="s">
        <v>2018</v>
      </c>
      <c r="BC101" s="69"/>
      <c r="BD101" s="41" t="s">
        <v>645</v>
      </c>
      <c r="BE101" s="41" t="s">
        <v>1998</v>
      </c>
      <c r="BF101" s="41"/>
      <c r="BG101" s="69" t="s">
        <v>569</v>
      </c>
      <c r="BH101" s="69"/>
      <c r="BI101" s="69"/>
      <c r="BJ101" s="41" t="s">
        <v>645</v>
      </c>
      <c r="BK101" s="41" t="s">
        <v>1765</v>
      </c>
      <c r="BL101" s="41" t="s">
        <v>1641</v>
      </c>
      <c r="BM101" s="69" t="s">
        <v>569</v>
      </c>
      <c r="BN101" s="69"/>
      <c r="BO101" s="69"/>
      <c r="BP101" s="41" t="s">
        <v>645</v>
      </c>
      <c r="BQ101" s="41" t="s">
        <v>1873</v>
      </c>
      <c r="BR101" s="41" t="s">
        <v>1875</v>
      </c>
    </row>
    <row r="102" spans="1:70" ht="51" outlineLevel="1">
      <c r="A102" s="15" t="s">
        <v>1127</v>
      </c>
      <c r="B102" s="15" t="s">
        <v>1170</v>
      </c>
      <c r="C102" s="47"/>
      <c r="D102" s="35" t="s">
        <v>1171</v>
      </c>
      <c r="E102" s="48" t="s">
        <v>1172</v>
      </c>
      <c r="F102" s="15">
        <f t="shared" si="24"/>
        <v>10</v>
      </c>
      <c r="G102" s="15">
        <f t="shared" si="25"/>
        <v>10</v>
      </c>
      <c r="H102" s="87">
        <f t="shared" si="26"/>
        <v>0.5</v>
      </c>
      <c r="I102" s="15"/>
      <c r="J102" s="15"/>
      <c r="K102" s="69" t="s">
        <v>569</v>
      </c>
      <c r="L102" s="69"/>
      <c r="M102" s="69"/>
      <c r="N102" s="41" t="s">
        <v>569</v>
      </c>
      <c r="O102" s="41"/>
      <c r="P102" s="41"/>
      <c r="Q102" s="70" t="s">
        <v>569</v>
      </c>
      <c r="R102" s="70"/>
      <c r="S102" s="70"/>
      <c r="T102" s="42" t="s">
        <v>569</v>
      </c>
      <c r="U102" s="42"/>
      <c r="V102" s="42"/>
      <c r="W102" s="70" t="s">
        <v>645</v>
      </c>
      <c r="X102" s="70"/>
      <c r="Y102" s="70"/>
      <c r="Z102" s="42" t="s">
        <v>569</v>
      </c>
      <c r="AA102" s="42"/>
      <c r="AB102" s="42"/>
      <c r="AC102" s="69" t="s">
        <v>645</v>
      </c>
      <c r="AD102" s="69"/>
      <c r="AE102" s="69"/>
      <c r="AF102" s="41" t="s">
        <v>645</v>
      </c>
      <c r="AG102" s="41"/>
      <c r="AH102" s="41"/>
      <c r="AI102" s="69" t="s">
        <v>569</v>
      </c>
      <c r="AJ102" s="69"/>
      <c r="AK102" s="69"/>
      <c r="AL102" s="41" t="s">
        <v>569</v>
      </c>
      <c r="AM102" s="41"/>
      <c r="AN102" s="41"/>
      <c r="AO102" s="69" t="s">
        <v>645</v>
      </c>
      <c r="AP102" s="69" t="s">
        <v>955</v>
      </c>
      <c r="AQ102" s="69"/>
      <c r="AR102" s="82" t="s">
        <v>645</v>
      </c>
      <c r="AS102" s="82"/>
      <c r="AT102" s="82"/>
      <c r="AU102" s="69" t="s">
        <v>645</v>
      </c>
      <c r="AV102" s="69"/>
      <c r="AW102" s="69"/>
      <c r="AX102" s="41" t="s">
        <v>645</v>
      </c>
      <c r="AY102" s="41"/>
      <c r="AZ102" s="41"/>
      <c r="BA102" s="69" t="s">
        <v>645</v>
      </c>
      <c r="BB102" s="69" t="s">
        <v>2018</v>
      </c>
      <c r="BC102" s="69"/>
      <c r="BD102" s="41" t="s">
        <v>645</v>
      </c>
      <c r="BE102" s="41"/>
      <c r="BF102" s="41"/>
      <c r="BG102" s="69" t="s">
        <v>569</v>
      </c>
      <c r="BH102" s="69"/>
      <c r="BI102" s="69"/>
      <c r="BJ102" s="41" t="s">
        <v>569</v>
      </c>
      <c r="BK102" s="41"/>
      <c r="BL102" s="41"/>
      <c r="BM102" s="69" t="s">
        <v>569</v>
      </c>
      <c r="BN102" s="69"/>
      <c r="BO102" s="69"/>
      <c r="BP102" s="41" t="s">
        <v>645</v>
      </c>
      <c r="BQ102" s="41"/>
      <c r="BR102" s="41"/>
    </row>
    <row r="103" spans="1:70" ht="165.75" outlineLevel="1">
      <c r="A103" s="15" t="s">
        <v>1135</v>
      </c>
      <c r="B103" s="15" t="s">
        <v>1173</v>
      </c>
      <c r="C103" s="47" t="s">
        <v>1175</v>
      </c>
      <c r="D103" s="35" t="s">
        <v>1137</v>
      </c>
      <c r="E103" s="48" t="s">
        <v>1174</v>
      </c>
      <c r="F103" s="15">
        <f t="shared" si="24"/>
        <v>11</v>
      </c>
      <c r="G103" s="15">
        <f t="shared" si="25"/>
        <v>9</v>
      </c>
      <c r="H103" s="87">
        <f t="shared" si="26"/>
        <v>0.55</v>
      </c>
      <c r="I103" s="15" t="s">
        <v>108</v>
      </c>
      <c r="J103" s="15" t="s">
        <v>1075</v>
      </c>
      <c r="K103" s="69" t="s">
        <v>645</v>
      </c>
      <c r="L103" s="69" t="s">
        <v>612</v>
      </c>
      <c r="M103" s="69"/>
      <c r="N103" s="41" t="s">
        <v>569</v>
      </c>
      <c r="O103" s="41"/>
      <c r="P103" s="41"/>
      <c r="Q103" s="70" t="s">
        <v>569</v>
      </c>
      <c r="R103" s="70"/>
      <c r="S103" s="70"/>
      <c r="T103" s="42" t="s">
        <v>569</v>
      </c>
      <c r="U103" s="42"/>
      <c r="V103" s="42"/>
      <c r="W103" s="70" t="s">
        <v>645</v>
      </c>
      <c r="X103" s="70"/>
      <c r="Y103" s="70"/>
      <c r="Z103" s="42" t="s">
        <v>645</v>
      </c>
      <c r="AA103" s="42"/>
      <c r="AB103" s="42"/>
      <c r="AC103" s="69" t="s">
        <v>645</v>
      </c>
      <c r="AD103" s="69"/>
      <c r="AE103" s="69"/>
      <c r="AF103" s="41" t="s">
        <v>645</v>
      </c>
      <c r="AG103" s="41"/>
      <c r="AH103" s="41"/>
      <c r="AI103" s="69" t="s">
        <v>569</v>
      </c>
      <c r="AJ103" s="69"/>
      <c r="AK103" s="69"/>
      <c r="AL103" s="41" t="s">
        <v>569</v>
      </c>
      <c r="AM103" s="41"/>
      <c r="AN103" s="41"/>
      <c r="AO103" s="69" t="s">
        <v>645</v>
      </c>
      <c r="AP103" s="69" t="s">
        <v>955</v>
      </c>
      <c r="AQ103" s="69"/>
      <c r="AR103" s="82" t="s">
        <v>569</v>
      </c>
      <c r="AS103" s="82" t="s">
        <v>1722</v>
      </c>
      <c r="AT103" s="82"/>
      <c r="AU103" s="69" t="s">
        <v>645</v>
      </c>
      <c r="AV103" s="69"/>
      <c r="AW103" s="69"/>
      <c r="AX103" s="41" t="s">
        <v>645</v>
      </c>
      <c r="AY103" s="43" t="s">
        <v>1194</v>
      </c>
      <c r="AZ103" s="41"/>
      <c r="BA103" s="69" t="s">
        <v>645</v>
      </c>
      <c r="BB103" s="69" t="s">
        <v>2018</v>
      </c>
      <c r="BC103" s="69"/>
      <c r="BD103" s="41" t="s">
        <v>645</v>
      </c>
      <c r="BE103" s="41" t="s">
        <v>1998</v>
      </c>
      <c r="BF103" s="41"/>
      <c r="BG103" s="69" t="s">
        <v>569</v>
      </c>
      <c r="BH103" s="69"/>
      <c r="BI103" s="69"/>
      <c r="BJ103" s="41" t="s">
        <v>569</v>
      </c>
      <c r="BK103" s="41"/>
      <c r="BL103" s="41"/>
      <c r="BM103" s="69" t="s">
        <v>569</v>
      </c>
      <c r="BN103" s="69"/>
      <c r="BO103" s="69"/>
      <c r="BP103" s="41" t="s">
        <v>645</v>
      </c>
      <c r="BQ103" s="41"/>
      <c r="BR103" s="41"/>
    </row>
    <row r="104" spans="1:70" ht="63.75" customHeight="1" outlineLevel="1">
      <c r="A104" s="15" t="s">
        <v>1140</v>
      </c>
      <c r="B104" s="15" t="s">
        <v>1141</v>
      </c>
      <c r="C104" s="47"/>
      <c r="D104" s="35" t="s">
        <v>497</v>
      </c>
      <c r="E104" s="48" t="s">
        <v>498</v>
      </c>
      <c r="F104" s="15">
        <f t="shared" si="24"/>
        <v>10</v>
      </c>
      <c r="G104" s="15">
        <f t="shared" si="25"/>
        <v>10</v>
      </c>
      <c r="H104" s="87">
        <f t="shared" si="26"/>
        <v>0.5</v>
      </c>
      <c r="I104" s="15"/>
      <c r="J104" s="15" t="s">
        <v>1076</v>
      </c>
      <c r="K104" s="69" t="s">
        <v>645</v>
      </c>
      <c r="L104" s="69"/>
      <c r="M104" s="69"/>
      <c r="N104" s="41" t="s">
        <v>569</v>
      </c>
      <c r="O104" s="41"/>
      <c r="P104" s="41"/>
      <c r="Q104" s="70" t="s">
        <v>569</v>
      </c>
      <c r="R104" s="70"/>
      <c r="S104" s="70"/>
      <c r="T104" s="42" t="s">
        <v>645</v>
      </c>
      <c r="U104" s="42"/>
      <c r="V104" s="42" t="s">
        <v>342</v>
      </c>
      <c r="W104" s="70" t="s">
        <v>645</v>
      </c>
      <c r="X104" s="70"/>
      <c r="Y104" s="70"/>
      <c r="Z104" s="42" t="s">
        <v>569</v>
      </c>
      <c r="AA104" s="42"/>
      <c r="AB104" s="42" t="s">
        <v>213</v>
      </c>
      <c r="AC104" s="69" t="s">
        <v>569</v>
      </c>
      <c r="AD104" s="69"/>
      <c r="AE104" s="69"/>
      <c r="AF104" s="41" t="s">
        <v>645</v>
      </c>
      <c r="AG104" s="41"/>
      <c r="AH104" s="41"/>
      <c r="AI104" s="69" t="s">
        <v>569</v>
      </c>
      <c r="AJ104" s="69"/>
      <c r="AK104" s="69"/>
      <c r="AL104" s="41" t="s">
        <v>569</v>
      </c>
      <c r="AM104" s="41"/>
      <c r="AN104" s="41"/>
      <c r="AO104" s="69" t="s">
        <v>645</v>
      </c>
      <c r="AP104" s="69" t="s">
        <v>955</v>
      </c>
      <c r="AQ104" s="69"/>
      <c r="AR104" s="82" t="s">
        <v>569</v>
      </c>
      <c r="AS104" s="82"/>
      <c r="AT104" s="82"/>
      <c r="AU104" s="69" t="s">
        <v>645</v>
      </c>
      <c r="AV104" s="69" t="s">
        <v>1789</v>
      </c>
      <c r="AW104" s="69"/>
      <c r="AX104" s="41" t="s">
        <v>645</v>
      </c>
      <c r="AY104" s="41"/>
      <c r="AZ104" s="41"/>
      <c r="BA104" s="69" t="s">
        <v>645</v>
      </c>
      <c r="BB104" s="69" t="s">
        <v>2018</v>
      </c>
      <c r="BC104" s="69"/>
      <c r="BD104" s="41" t="s">
        <v>645</v>
      </c>
      <c r="BE104" s="41"/>
      <c r="BF104" s="41"/>
      <c r="BG104" s="69" t="s">
        <v>569</v>
      </c>
      <c r="BH104" s="69"/>
      <c r="BI104" s="69"/>
      <c r="BJ104" s="41" t="s">
        <v>645</v>
      </c>
      <c r="BK104" s="41"/>
      <c r="BL104" s="41"/>
      <c r="BM104" s="69" t="s">
        <v>569</v>
      </c>
      <c r="BN104" s="69"/>
      <c r="BO104" s="69"/>
      <c r="BP104" s="41" t="s">
        <v>569</v>
      </c>
      <c r="BQ104" s="41"/>
      <c r="BR104" s="41"/>
    </row>
    <row r="105" spans="1:70" ht="257.25" customHeight="1" outlineLevel="1">
      <c r="A105" s="15" t="s">
        <v>499</v>
      </c>
      <c r="B105" s="15" t="s">
        <v>500</v>
      </c>
      <c r="C105" s="47"/>
      <c r="D105" s="48" t="s">
        <v>501</v>
      </c>
      <c r="E105" s="48" t="s">
        <v>718</v>
      </c>
      <c r="F105" s="15">
        <f t="shared" si="24"/>
        <v>7</v>
      </c>
      <c r="G105" s="15">
        <f t="shared" si="25"/>
        <v>13</v>
      </c>
      <c r="H105" s="87">
        <f t="shared" si="26"/>
        <v>0.35</v>
      </c>
      <c r="I105" s="15"/>
      <c r="J105" s="15"/>
      <c r="K105" s="69" t="s">
        <v>645</v>
      </c>
      <c r="L105" s="69"/>
      <c r="M105" s="69"/>
      <c r="N105" s="41" t="s">
        <v>569</v>
      </c>
      <c r="O105" s="41"/>
      <c r="P105" s="41"/>
      <c r="Q105" s="70" t="s">
        <v>569</v>
      </c>
      <c r="R105" s="70"/>
      <c r="S105" s="70"/>
      <c r="T105" s="42" t="s">
        <v>569</v>
      </c>
      <c r="U105" s="42"/>
      <c r="V105" s="42"/>
      <c r="W105" s="70" t="s">
        <v>569</v>
      </c>
      <c r="X105" s="70"/>
      <c r="Y105" s="70" t="s">
        <v>451</v>
      </c>
      <c r="Z105" s="42" t="s">
        <v>569</v>
      </c>
      <c r="AA105" s="42"/>
      <c r="AB105" s="42"/>
      <c r="AC105" s="69" t="s">
        <v>569</v>
      </c>
      <c r="AD105" s="69"/>
      <c r="AE105" s="69"/>
      <c r="AF105" s="41" t="s">
        <v>645</v>
      </c>
      <c r="AG105" s="41"/>
      <c r="AH105" s="41"/>
      <c r="AI105" s="69" t="s">
        <v>569</v>
      </c>
      <c r="AJ105" s="69" t="s">
        <v>874</v>
      </c>
      <c r="AK105" s="69"/>
      <c r="AL105" s="41" t="s">
        <v>569</v>
      </c>
      <c r="AM105" s="41"/>
      <c r="AN105" s="41"/>
      <c r="AO105" s="69" t="s">
        <v>645</v>
      </c>
      <c r="AP105" s="69" t="s">
        <v>956</v>
      </c>
      <c r="AQ105" s="69"/>
      <c r="AR105" s="82" t="s">
        <v>569</v>
      </c>
      <c r="AS105" s="82"/>
      <c r="AT105" s="82"/>
      <c r="AU105" s="69" t="s">
        <v>569</v>
      </c>
      <c r="AV105" s="69"/>
      <c r="AW105" s="69"/>
      <c r="AX105" s="41" t="s">
        <v>569</v>
      </c>
      <c r="AY105" s="41"/>
      <c r="AZ105" s="41"/>
      <c r="BA105" s="69" t="s">
        <v>645</v>
      </c>
      <c r="BB105" s="69" t="s">
        <v>2018</v>
      </c>
      <c r="BC105" s="69"/>
      <c r="BD105" s="41" t="s">
        <v>645</v>
      </c>
      <c r="BE105" s="41"/>
      <c r="BF105" s="41"/>
      <c r="BG105" s="69" t="s">
        <v>569</v>
      </c>
      <c r="BH105" s="69"/>
      <c r="BI105" s="69"/>
      <c r="BJ105" s="41" t="s">
        <v>645</v>
      </c>
      <c r="BK105" s="41"/>
      <c r="BL105" s="41"/>
      <c r="BM105" s="69" t="s">
        <v>569</v>
      </c>
      <c r="BN105" s="69"/>
      <c r="BO105" s="69"/>
      <c r="BP105" s="41" t="s">
        <v>645</v>
      </c>
      <c r="BQ105" s="41"/>
      <c r="BR105" s="41"/>
    </row>
    <row r="106" spans="1:70" ht="63.75" outlineLevel="1">
      <c r="A106" s="15" t="s">
        <v>1380</v>
      </c>
      <c r="B106" s="15" t="s">
        <v>502</v>
      </c>
      <c r="C106" s="47" t="s">
        <v>719</v>
      </c>
      <c r="D106" s="48" t="s">
        <v>1352</v>
      </c>
      <c r="E106" s="48" t="s">
        <v>1351</v>
      </c>
      <c r="F106" s="15">
        <f t="shared" si="24"/>
        <v>6</v>
      </c>
      <c r="G106" s="15">
        <f t="shared" si="25"/>
        <v>14</v>
      </c>
      <c r="H106" s="87">
        <f t="shared" si="26"/>
        <v>0.3</v>
      </c>
      <c r="I106" s="15" t="s">
        <v>101</v>
      </c>
      <c r="J106" s="15" t="s">
        <v>1077</v>
      </c>
      <c r="K106" s="69" t="s">
        <v>569</v>
      </c>
      <c r="L106" s="69"/>
      <c r="M106" s="69" t="s">
        <v>596</v>
      </c>
      <c r="N106" s="41" t="s">
        <v>569</v>
      </c>
      <c r="O106" s="41"/>
      <c r="P106" s="41"/>
      <c r="Q106" s="70" t="s">
        <v>569</v>
      </c>
      <c r="R106" s="70"/>
      <c r="S106" s="70"/>
      <c r="T106" s="42" t="s">
        <v>569</v>
      </c>
      <c r="U106" s="42"/>
      <c r="V106" s="42"/>
      <c r="W106" s="70" t="s">
        <v>569</v>
      </c>
      <c r="X106" s="70"/>
      <c r="Y106" s="70"/>
      <c r="Z106" s="42" t="s">
        <v>569</v>
      </c>
      <c r="AA106" s="42"/>
      <c r="AB106" s="42"/>
      <c r="AC106" s="69" t="s">
        <v>569</v>
      </c>
      <c r="AD106" s="69"/>
      <c r="AE106" s="69"/>
      <c r="AF106" s="41" t="s">
        <v>645</v>
      </c>
      <c r="AG106" s="41"/>
      <c r="AH106" s="41"/>
      <c r="AI106" s="69" t="s">
        <v>645</v>
      </c>
      <c r="AJ106" s="69"/>
      <c r="AK106" s="69"/>
      <c r="AL106" s="41" t="s">
        <v>569</v>
      </c>
      <c r="AM106" s="41"/>
      <c r="AN106" s="41"/>
      <c r="AO106" s="69" t="s">
        <v>645</v>
      </c>
      <c r="AP106" s="69" t="s">
        <v>956</v>
      </c>
      <c r="AQ106" s="69"/>
      <c r="AR106" s="82" t="s">
        <v>569</v>
      </c>
      <c r="AS106" s="82"/>
      <c r="AT106" s="82"/>
      <c r="AU106" s="69" t="s">
        <v>645</v>
      </c>
      <c r="AV106" s="69" t="s">
        <v>1790</v>
      </c>
      <c r="AW106" s="69"/>
      <c r="AX106" s="41" t="s">
        <v>645</v>
      </c>
      <c r="AY106" s="41" t="s">
        <v>1326</v>
      </c>
      <c r="AZ106" s="41"/>
      <c r="BA106" s="69" t="s">
        <v>569</v>
      </c>
      <c r="BB106" s="69"/>
      <c r="BC106" s="69"/>
      <c r="BD106" s="41" t="s">
        <v>645</v>
      </c>
      <c r="BE106" s="41" t="s">
        <v>1998</v>
      </c>
      <c r="BF106" s="41"/>
      <c r="BG106" s="69" t="s">
        <v>569</v>
      </c>
      <c r="BH106" s="69"/>
      <c r="BI106" s="69"/>
      <c r="BJ106" s="41" t="s">
        <v>569</v>
      </c>
      <c r="BK106" s="41"/>
      <c r="BL106" s="41"/>
      <c r="BM106" s="69" t="s">
        <v>569</v>
      </c>
      <c r="BN106" s="69"/>
      <c r="BO106" s="69"/>
      <c r="BP106" s="41" t="s">
        <v>569</v>
      </c>
      <c r="BQ106" s="41"/>
      <c r="BR106" s="41"/>
    </row>
    <row r="107" spans="1:70" ht="76.5" outlineLevel="1">
      <c r="A107" s="15" t="s">
        <v>1354</v>
      </c>
      <c r="B107" s="15" t="s">
        <v>503</v>
      </c>
      <c r="C107" s="47"/>
      <c r="D107" s="48" t="s">
        <v>1356</v>
      </c>
      <c r="E107" s="48" t="s">
        <v>504</v>
      </c>
      <c r="F107" s="15">
        <f t="shared" si="24"/>
        <v>9</v>
      </c>
      <c r="G107" s="15">
        <f t="shared" si="25"/>
        <v>11</v>
      </c>
      <c r="H107" s="87">
        <f t="shared" si="26"/>
        <v>0.45</v>
      </c>
      <c r="I107" s="15"/>
      <c r="J107" s="15"/>
      <c r="K107" s="69" t="s">
        <v>645</v>
      </c>
      <c r="L107" s="69"/>
      <c r="M107" s="69"/>
      <c r="N107" s="41" t="s">
        <v>569</v>
      </c>
      <c r="O107" s="41"/>
      <c r="P107" s="41"/>
      <c r="Q107" s="70" t="s">
        <v>569</v>
      </c>
      <c r="R107" s="70"/>
      <c r="S107" s="70"/>
      <c r="T107" s="42" t="s">
        <v>569</v>
      </c>
      <c r="U107" s="42"/>
      <c r="V107" s="42"/>
      <c r="W107" s="70" t="s">
        <v>569</v>
      </c>
      <c r="X107" s="70"/>
      <c r="Y107" s="70"/>
      <c r="Z107" s="42" t="s">
        <v>569</v>
      </c>
      <c r="AA107" s="42"/>
      <c r="AB107" s="42"/>
      <c r="AC107" s="69" t="s">
        <v>645</v>
      </c>
      <c r="AD107" s="69"/>
      <c r="AE107" s="69"/>
      <c r="AF107" s="41" t="s">
        <v>645</v>
      </c>
      <c r="AG107" s="41"/>
      <c r="AH107" s="41"/>
      <c r="AI107" s="69" t="s">
        <v>645</v>
      </c>
      <c r="AJ107" s="69"/>
      <c r="AK107" s="69"/>
      <c r="AL107" s="41" t="s">
        <v>569</v>
      </c>
      <c r="AM107" s="41"/>
      <c r="AN107" s="41"/>
      <c r="AO107" s="69" t="s">
        <v>645</v>
      </c>
      <c r="AP107" s="69" t="s">
        <v>956</v>
      </c>
      <c r="AQ107" s="69"/>
      <c r="AR107" s="82" t="s">
        <v>569</v>
      </c>
      <c r="AS107" s="82"/>
      <c r="AT107" s="82"/>
      <c r="AU107" s="69" t="s">
        <v>569</v>
      </c>
      <c r="AV107" s="69"/>
      <c r="AW107" s="69"/>
      <c r="AX107" s="41" t="s">
        <v>569</v>
      </c>
      <c r="AY107" s="41"/>
      <c r="AZ107" s="41"/>
      <c r="BA107" s="69" t="s">
        <v>645</v>
      </c>
      <c r="BB107" s="69"/>
      <c r="BC107" s="69"/>
      <c r="BD107" s="41" t="s">
        <v>645</v>
      </c>
      <c r="BE107" s="41"/>
      <c r="BF107" s="41"/>
      <c r="BG107" s="69" t="s">
        <v>569</v>
      </c>
      <c r="BH107" s="69"/>
      <c r="BI107" s="69"/>
      <c r="BJ107" s="41" t="s">
        <v>645</v>
      </c>
      <c r="BK107" s="41"/>
      <c r="BL107" s="41"/>
      <c r="BM107" s="69" t="s">
        <v>569</v>
      </c>
      <c r="BN107" s="69"/>
      <c r="BO107" s="69"/>
      <c r="BP107" s="41" t="s">
        <v>645</v>
      </c>
      <c r="BQ107" s="41"/>
      <c r="BR107" s="41"/>
    </row>
    <row r="108" spans="1:70" ht="38.25" outlineLevel="1">
      <c r="A108" s="15" t="s">
        <v>509</v>
      </c>
      <c r="B108" s="15" t="s">
        <v>510</v>
      </c>
      <c r="C108" s="47"/>
      <c r="D108" s="48" t="s">
        <v>511</v>
      </c>
      <c r="E108" s="48" t="s">
        <v>774</v>
      </c>
      <c r="F108" s="15">
        <f t="shared" si="24"/>
        <v>6</v>
      </c>
      <c r="G108" s="15">
        <f t="shared" si="25"/>
        <v>14</v>
      </c>
      <c r="H108" s="87">
        <f t="shared" si="26"/>
        <v>0.3</v>
      </c>
      <c r="I108" s="15"/>
      <c r="J108" s="15" t="s">
        <v>1078</v>
      </c>
      <c r="K108" s="69" t="s">
        <v>569</v>
      </c>
      <c r="L108" s="69"/>
      <c r="M108" s="69"/>
      <c r="N108" s="41" t="s">
        <v>569</v>
      </c>
      <c r="O108" s="41"/>
      <c r="P108" s="41"/>
      <c r="Q108" s="70" t="s">
        <v>569</v>
      </c>
      <c r="R108" s="70"/>
      <c r="S108" s="70"/>
      <c r="T108" s="42" t="s">
        <v>569</v>
      </c>
      <c r="U108" s="42"/>
      <c r="V108" s="42"/>
      <c r="W108" s="70" t="s">
        <v>569</v>
      </c>
      <c r="X108" s="70"/>
      <c r="Y108" s="70"/>
      <c r="Z108" s="42" t="s">
        <v>569</v>
      </c>
      <c r="AA108" s="42"/>
      <c r="AB108" s="57" t="s">
        <v>214</v>
      </c>
      <c r="AC108" s="69" t="s">
        <v>569</v>
      </c>
      <c r="AD108" s="69"/>
      <c r="AE108" s="69"/>
      <c r="AF108" s="41" t="s">
        <v>645</v>
      </c>
      <c r="AG108" s="41"/>
      <c r="AH108" s="41"/>
      <c r="AI108" s="69" t="s">
        <v>645</v>
      </c>
      <c r="AJ108" s="69"/>
      <c r="AK108" s="69"/>
      <c r="AL108" s="41" t="s">
        <v>569</v>
      </c>
      <c r="AM108" s="41"/>
      <c r="AN108" s="41"/>
      <c r="AO108" s="69" t="s">
        <v>645</v>
      </c>
      <c r="AP108" s="69" t="s">
        <v>957</v>
      </c>
      <c r="AQ108" s="69"/>
      <c r="AR108" s="82" t="s">
        <v>569</v>
      </c>
      <c r="AS108" s="82"/>
      <c r="AT108" s="82"/>
      <c r="AU108" s="69" t="s">
        <v>569</v>
      </c>
      <c r="AV108" s="69"/>
      <c r="AW108" s="69"/>
      <c r="AX108" s="41" t="s">
        <v>645</v>
      </c>
      <c r="AY108" s="41"/>
      <c r="AZ108" s="41"/>
      <c r="BA108" s="69" t="s">
        <v>569</v>
      </c>
      <c r="BB108" s="69"/>
      <c r="BC108" s="69"/>
      <c r="BD108" s="41" t="s">
        <v>645</v>
      </c>
      <c r="BE108" s="41"/>
      <c r="BF108" s="41"/>
      <c r="BG108" s="69" t="s">
        <v>569</v>
      </c>
      <c r="BH108" s="69"/>
      <c r="BI108" s="69"/>
      <c r="BJ108" s="41" t="s">
        <v>645</v>
      </c>
      <c r="BK108" s="41"/>
      <c r="BL108" s="41"/>
      <c r="BM108" s="69" t="s">
        <v>569</v>
      </c>
      <c r="BN108" s="69"/>
      <c r="BO108" s="69"/>
      <c r="BP108" s="41" t="s">
        <v>569</v>
      </c>
      <c r="BQ108" s="41"/>
      <c r="BR108" s="41"/>
    </row>
    <row r="109" spans="1:70" ht="25.5">
      <c r="A109" s="18" t="s">
        <v>1420</v>
      </c>
      <c r="B109" s="15"/>
      <c r="C109" s="47"/>
      <c r="D109" s="48"/>
      <c r="E109" s="48"/>
      <c r="F109" s="48"/>
      <c r="G109" s="48"/>
      <c r="H109" s="48"/>
      <c r="I109" s="48"/>
      <c r="J109" s="48"/>
      <c r="K109" s="67"/>
      <c r="L109" s="69"/>
      <c r="M109" s="69"/>
      <c r="N109" s="39"/>
      <c r="O109" s="41"/>
      <c r="P109" s="41"/>
      <c r="Q109" s="71"/>
      <c r="R109" s="70"/>
      <c r="S109" s="70"/>
      <c r="T109" s="39"/>
      <c r="U109" s="41"/>
      <c r="V109" s="41"/>
      <c r="W109" s="71"/>
      <c r="X109" s="70"/>
      <c r="Y109" s="70"/>
      <c r="Z109" s="57"/>
      <c r="AA109" s="42"/>
      <c r="AB109" s="42"/>
      <c r="AC109" s="67"/>
      <c r="AD109" s="69"/>
      <c r="AE109" s="69"/>
      <c r="AF109" s="39"/>
      <c r="AG109" s="41"/>
      <c r="AH109" s="41"/>
      <c r="AI109" s="67"/>
      <c r="AJ109" s="69"/>
      <c r="AK109" s="69"/>
      <c r="AL109" s="39"/>
      <c r="AM109" s="41"/>
      <c r="AN109" s="41"/>
      <c r="AO109" s="67"/>
      <c r="AP109" s="69"/>
      <c r="AQ109" s="69"/>
      <c r="AR109" s="39"/>
      <c r="AS109" s="82"/>
      <c r="AT109" s="82"/>
      <c r="AU109" s="67"/>
      <c r="AV109" s="69"/>
      <c r="AW109" s="69"/>
      <c r="AX109" s="39"/>
      <c r="AY109" s="41"/>
      <c r="AZ109" s="41"/>
      <c r="BA109" s="67"/>
      <c r="BB109" s="69"/>
      <c r="BC109" s="69"/>
      <c r="BD109" s="41"/>
      <c r="BE109" s="41"/>
      <c r="BF109" s="41"/>
      <c r="BG109" s="67"/>
      <c r="BH109" s="69"/>
      <c r="BI109" s="69"/>
      <c r="BJ109" s="39"/>
      <c r="BK109" s="41"/>
      <c r="BL109" s="41"/>
      <c r="BM109" s="69"/>
      <c r="BN109" s="69"/>
      <c r="BO109" s="69"/>
      <c r="BP109" s="39"/>
      <c r="BQ109" s="41"/>
      <c r="BR109" s="41"/>
    </row>
    <row r="110" spans="1:70" ht="54.75" customHeight="1">
      <c r="A110" s="17" t="s">
        <v>505</v>
      </c>
      <c r="B110" s="15" t="s">
        <v>518</v>
      </c>
      <c r="C110" s="48"/>
      <c r="D110" s="47"/>
      <c r="E110" s="47"/>
      <c r="F110" s="47"/>
      <c r="G110" s="47"/>
      <c r="H110" s="47"/>
      <c r="I110" s="47"/>
      <c r="J110" s="47"/>
      <c r="K110" s="67"/>
      <c r="L110" s="69"/>
      <c r="M110" s="69"/>
      <c r="N110" s="39"/>
      <c r="O110" s="41"/>
      <c r="P110" s="41"/>
      <c r="Q110" s="71"/>
      <c r="R110" s="70"/>
      <c r="S110" s="70"/>
      <c r="T110" s="39"/>
      <c r="U110" s="41"/>
      <c r="V110" s="41"/>
      <c r="W110" s="71"/>
      <c r="X110" s="70"/>
      <c r="Y110" s="70" t="s">
        <v>462</v>
      </c>
      <c r="Z110" s="57"/>
      <c r="AA110" s="42"/>
      <c r="AB110" s="42"/>
      <c r="AC110" s="67"/>
      <c r="AD110" s="69"/>
      <c r="AE110" s="69"/>
      <c r="AF110" s="39"/>
      <c r="AG110" s="41"/>
      <c r="AH110" s="41"/>
      <c r="AI110" s="67" t="s">
        <v>569</v>
      </c>
      <c r="AJ110" s="69"/>
      <c r="AK110" s="69"/>
      <c r="AL110" s="39"/>
      <c r="AM110" s="41"/>
      <c r="AN110" s="41"/>
      <c r="AO110" s="67"/>
      <c r="AP110" s="69"/>
      <c r="AQ110" s="69"/>
      <c r="AR110" s="39"/>
      <c r="AS110" s="82"/>
      <c r="AT110" s="82"/>
      <c r="AU110" s="67"/>
      <c r="AV110" s="69"/>
      <c r="AW110" s="69"/>
      <c r="AX110" s="39"/>
      <c r="AY110" s="41"/>
      <c r="AZ110" s="41"/>
      <c r="BA110" s="67"/>
      <c r="BB110" s="69"/>
      <c r="BC110" s="69"/>
      <c r="BD110" s="41"/>
      <c r="BE110" s="41"/>
      <c r="BF110" s="41"/>
      <c r="BG110" s="67"/>
      <c r="BH110" s="69"/>
      <c r="BI110" s="69"/>
      <c r="BJ110" s="39"/>
      <c r="BK110" s="41"/>
      <c r="BL110" s="41"/>
      <c r="BM110" s="68"/>
      <c r="BN110" s="68"/>
      <c r="BO110" s="68"/>
      <c r="BP110" s="39"/>
      <c r="BQ110" s="41"/>
      <c r="BR110" s="41"/>
    </row>
    <row r="111" spans="1:70" ht="178.5" outlineLevel="1">
      <c r="A111" s="15" t="s">
        <v>519</v>
      </c>
      <c r="B111" s="15" t="s">
        <v>520</v>
      </c>
      <c r="C111" s="47" t="s">
        <v>523</v>
      </c>
      <c r="D111" s="48" t="s">
        <v>521</v>
      </c>
      <c r="E111" s="48" t="s">
        <v>522</v>
      </c>
      <c r="F111" s="15">
        <f aca="true" t="shared" si="27" ref="F111:F117">COUNTIF(K111:EI111,"Yes")</f>
        <v>9</v>
      </c>
      <c r="G111" s="15">
        <f aca="true" t="shared" si="28" ref="G111:G117">COUNTIF(K111:EI111,"No")</f>
        <v>11</v>
      </c>
      <c r="H111" s="87">
        <f aca="true" t="shared" si="29" ref="H111:H117">F111/(F111+G111)</f>
        <v>0.45</v>
      </c>
      <c r="I111" s="15" t="s">
        <v>77</v>
      </c>
      <c r="J111" s="15" t="s">
        <v>1900</v>
      </c>
      <c r="K111" s="69" t="s">
        <v>645</v>
      </c>
      <c r="L111" s="69" t="s">
        <v>602</v>
      </c>
      <c r="M111" s="69"/>
      <c r="N111" s="41" t="s">
        <v>569</v>
      </c>
      <c r="O111" s="41"/>
      <c r="P111" s="41"/>
      <c r="Q111" s="70" t="s">
        <v>569</v>
      </c>
      <c r="R111" s="70"/>
      <c r="S111" s="70"/>
      <c r="T111" s="42" t="s">
        <v>569</v>
      </c>
      <c r="U111" s="42"/>
      <c r="V111" s="42"/>
      <c r="W111" s="70" t="s">
        <v>645</v>
      </c>
      <c r="X111" s="70"/>
      <c r="Y111" s="70"/>
      <c r="Z111" s="42" t="s">
        <v>569</v>
      </c>
      <c r="AA111" s="42" t="s">
        <v>215</v>
      </c>
      <c r="AB111" s="42" t="s">
        <v>216</v>
      </c>
      <c r="AC111" s="69" t="s">
        <v>645</v>
      </c>
      <c r="AD111" s="69" t="s">
        <v>1908</v>
      </c>
      <c r="AE111" s="69" t="s">
        <v>272</v>
      </c>
      <c r="AF111" s="41" t="s">
        <v>569</v>
      </c>
      <c r="AG111" s="41"/>
      <c r="AH111" s="41"/>
      <c r="AI111" s="69" t="s">
        <v>569</v>
      </c>
      <c r="AJ111" s="69"/>
      <c r="AK111" s="69"/>
      <c r="AL111" s="41" t="s">
        <v>569</v>
      </c>
      <c r="AM111" s="41"/>
      <c r="AN111" s="41"/>
      <c r="AO111" s="69" t="s">
        <v>645</v>
      </c>
      <c r="AP111" s="69" t="s">
        <v>955</v>
      </c>
      <c r="AQ111" s="69"/>
      <c r="AR111" s="82" t="s">
        <v>569</v>
      </c>
      <c r="AS111" s="82" t="s">
        <v>1723</v>
      </c>
      <c r="AT111" s="82"/>
      <c r="AU111" s="69" t="s">
        <v>645</v>
      </c>
      <c r="AV111" s="69" t="s">
        <v>1765</v>
      </c>
      <c r="AW111" s="69"/>
      <c r="AX111" s="41" t="s">
        <v>645</v>
      </c>
      <c r="AY111" s="43" t="s">
        <v>1195</v>
      </c>
      <c r="AZ111" s="41"/>
      <c r="BA111" s="69" t="s">
        <v>569</v>
      </c>
      <c r="BB111" s="69"/>
      <c r="BC111" s="69"/>
      <c r="BD111" s="41" t="s">
        <v>645</v>
      </c>
      <c r="BE111" s="41" t="s">
        <v>1998</v>
      </c>
      <c r="BF111" s="41"/>
      <c r="BG111" s="69" t="s">
        <v>569</v>
      </c>
      <c r="BH111" s="69"/>
      <c r="BI111" s="69"/>
      <c r="BJ111" s="41" t="s">
        <v>569</v>
      </c>
      <c r="BK111" s="41"/>
      <c r="BL111" s="41"/>
      <c r="BM111" s="69" t="s">
        <v>645</v>
      </c>
      <c r="BN111" s="69" t="s">
        <v>1317</v>
      </c>
      <c r="BO111" s="69"/>
      <c r="BP111" s="41" t="s">
        <v>645</v>
      </c>
      <c r="BQ111" s="41" t="s">
        <v>1876</v>
      </c>
      <c r="BR111" s="41" t="s">
        <v>1877</v>
      </c>
    </row>
    <row r="112" spans="1:70" ht="51" outlineLevel="1">
      <c r="A112" s="15" t="s">
        <v>526</v>
      </c>
      <c r="B112" s="15" t="s">
        <v>527</v>
      </c>
      <c r="C112" s="47" t="s">
        <v>530</v>
      </c>
      <c r="D112" s="48" t="s">
        <v>528</v>
      </c>
      <c r="E112" s="48" t="s">
        <v>522</v>
      </c>
      <c r="F112" s="15">
        <f t="shared" si="27"/>
        <v>6</v>
      </c>
      <c r="G112" s="15">
        <f t="shared" si="28"/>
        <v>14</v>
      </c>
      <c r="H112" s="87">
        <f t="shared" si="29"/>
        <v>0.3</v>
      </c>
      <c r="I112" s="15" t="s">
        <v>78</v>
      </c>
      <c r="J112" s="15"/>
      <c r="K112" s="69" t="s">
        <v>645</v>
      </c>
      <c r="L112" s="69"/>
      <c r="M112" s="69"/>
      <c r="N112" s="41" t="s">
        <v>569</v>
      </c>
      <c r="O112" s="41"/>
      <c r="P112" s="41"/>
      <c r="Q112" s="70" t="s">
        <v>569</v>
      </c>
      <c r="R112" s="70"/>
      <c r="S112" s="70"/>
      <c r="T112" s="42" t="s">
        <v>569</v>
      </c>
      <c r="U112" s="42"/>
      <c r="V112" s="42"/>
      <c r="W112" s="70" t="s">
        <v>645</v>
      </c>
      <c r="X112" s="70"/>
      <c r="Y112" s="70"/>
      <c r="Z112" s="42" t="s">
        <v>569</v>
      </c>
      <c r="AA112" s="42"/>
      <c r="AB112" s="42"/>
      <c r="AC112" s="69" t="s">
        <v>645</v>
      </c>
      <c r="AD112" s="69" t="s">
        <v>1908</v>
      </c>
      <c r="AE112" s="69"/>
      <c r="AF112" s="41" t="s">
        <v>569</v>
      </c>
      <c r="AG112" s="41"/>
      <c r="AH112" s="41"/>
      <c r="AI112" s="69" t="s">
        <v>569</v>
      </c>
      <c r="AJ112" s="69"/>
      <c r="AK112" s="69"/>
      <c r="AL112" s="41" t="s">
        <v>569</v>
      </c>
      <c r="AM112" s="41"/>
      <c r="AN112" s="41"/>
      <c r="AO112" s="69" t="s">
        <v>569</v>
      </c>
      <c r="AP112" s="69"/>
      <c r="AQ112" s="69"/>
      <c r="AR112" s="82" t="s">
        <v>569</v>
      </c>
      <c r="AS112" s="82"/>
      <c r="AT112" s="82"/>
      <c r="AU112" s="69" t="s">
        <v>569</v>
      </c>
      <c r="AV112" s="69"/>
      <c r="AW112" s="69"/>
      <c r="AX112" s="41" t="s">
        <v>645</v>
      </c>
      <c r="AY112" s="41"/>
      <c r="AZ112" s="41"/>
      <c r="BA112" s="69" t="s">
        <v>569</v>
      </c>
      <c r="BB112" s="69"/>
      <c r="BC112" s="69"/>
      <c r="BD112" s="41" t="s">
        <v>645</v>
      </c>
      <c r="BE112" s="41" t="s">
        <v>1998</v>
      </c>
      <c r="BF112" s="41"/>
      <c r="BG112" s="69" t="s">
        <v>569</v>
      </c>
      <c r="BH112" s="69"/>
      <c r="BI112" s="69"/>
      <c r="BJ112" s="41" t="s">
        <v>569</v>
      </c>
      <c r="BK112" s="41"/>
      <c r="BL112" s="41"/>
      <c r="BM112" s="69" t="s">
        <v>645</v>
      </c>
      <c r="BN112" s="69" t="s">
        <v>1318</v>
      </c>
      <c r="BO112" s="69"/>
      <c r="BP112" s="41" t="s">
        <v>569</v>
      </c>
      <c r="BQ112" s="41"/>
      <c r="BR112" s="41"/>
    </row>
    <row r="113" spans="1:70" ht="38.25" outlineLevel="1">
      <c r="A113" s="15" t="s">
        <v>532</v>
      </c>
      <c r="B113" s="15" t="s">
        <v>618</v>
      </c>
      <c r="C113" s="47"/>
      <c r="D113" s="48" t="s">
        <v>531</v>
      </c>
      <c r="E113" s="48" t="s">
        <v>529</v>
      </c>
      <c r="F113" s="15">
        <f t="shared" si="27"/>
        <v>6</v>
      </c>
      <c r="G113" s="15">
        <f t="shared" si="28"/>
        <v>14</v>
      </c>
      <c r="H113" s="87">
        <f t="shared" si="29"/>
        <v>0.3</v>
      </c>
      <c r="I113" s="15"/>
      <c r="J113" s="15"/>
      <c r="K113" s="69" t="s">
        <v>645</v>
      </c>
      <c r="L113" s="69"/>
      <c r="M113" s="69"/>
      <c r="N113" s="41" t="s">
        <v>569</v>
      </c>
      <c r="O113" s="41"/>
      <c r="P113" s="41"/>
      <c r="Q113" s="70" t="s">
        <v>569</v>
      </c>
      <c r="R113" s="70"/>
      <c r="S113" s="70"/>
      <c r="T113" s="42" t="s">
        <v>569</v>
      </c>
      <c r="U113" s="42"/>
      <c r="V113" s="42"/>
      <c r="W113" s="70" t="s">
        <v>645</v>
      </c>
      <c r="X113" s="70"/>
      <c r="Y113" s="70"/>
      <c r="Z113" s="42" t="s">
        <v>569</v>
      </c>
      <c r="AA113" s="42"/>
      <c r="AB113" s="42"/>
      <c r="AC113" s="69" t="s">
        <v>645</v>
      </c>
      <c r="AD113" s="69" t="s">
        <v>1908</v>
      </c>
      <c r="AE113" s="69"/>
      <c r="AF113" s="41" t="s">
        <v>569</v>
      </c>
      <c r="AG113" s="41"/>
      <c r="AH113" s="41"/>
      <c r="AI113" s="69" t="s">
        <v>569</v>
      </c>
      <c r="AJ113" s="69"/>
      <c r="AK113" s="69"/>
      <c r="AL113" s="41" t="s">
        <v>569</v>
      </c>
      <c r="AM113" s="41"/>
      <c r="AN113" s="41"/>
      <c r="AO113" s="69" t="s">
        <v>569</v>
      </c>
      <c r="AP113" s="69"/>
      <c r="AQ113" s="69"/>
      <c r="AR113" s="82" t="s">
        <v>569</v>
      </c>
      <c r="AS113" s="82"/>
      <c r="AT113" s="82"/>
      <c r="AU113" s="69" t="s">
        <v>645</v>
      </c>
      <c r="AV113" s="69"/>
      <c r="AW113" s="69"/>
      <c r="AX113" s="41" t="s">
        <v>569</v>
      </c>
      <c r="AY113" s="41"/>
      <c r="AZ113" s="41"/>
      <c r="BA113" s="69" t="s">
        <v>569</v>
      </c>
      <c r="BB113" s="69"/>
      <c r="BC113" s="69"/>
      <c r="BD113" s="41" t="s">
        <v>645</v>
      </c>
      <c r="BE113" s="41"/>
      <c r="BF113" s="41"/>
      <c r="BG113" s="69" t="s">
        <v>569</v>
      </c>
      <c r="BH113" s="69"/>
      <c r="BI113" s="69"/>
      <c r="BJ113" s="41" t="s">
        <v>569</v>
      </c>
      <c r="BK113" s="41"/>
      <c r="BL113" s="41"/>
      <c r="BM113" s="69" t="s">
        <v>645</v>
      </c>
      <c r="BN113" s="69"/>
      <c r="BO113" s="69"/>
      <c r="BP113" s="41" t="s">
        <v>569</v>
      </c>
      <c r="BQ113" s="41"/>
      <c r="BR113" s="41"/>
    </row>
    <row r="114" spans="1:70" ht="76.5" outlineLevel="1">
      <c r="A114" s="15" t="s">
        <v>524</v>
      </c>
      <c r="B114" s="15" t="s">
        <v>525</v>
      </c>
      <c r="C114" s="47" t="s">
        <v>720</v>
      </c>
      <c r="D114" s="48" t="s">
        <v>619</v>
      </c>
      <c r="E114" s="48" t="s">
        <v>522</v>
      </c>
      <c r="F114" s="15">
        <f t="shared" si="27"/>
        <v>7</v>
      </c>
      <c r="G114" s="15">
        <f t="shared" si="28"/>
        <v>13</v>
      </c>
      <c r="H114" s="87">
        <f t="shared" si="29"/>
        <v>0.35</v>
      </c>
      <c r="I114" s="15" t="s">
        <v>80</v>
      </c>
      <c r="J114" s="15" t="s">
        <v>79</v>
      </c>
      <c r="K114" s="69" t="s">
        <v>645</v>
      </c>
      <c r="L114" s="69"/>
      <c r="M114" s="69"/>
      <c r="N114" s="41" t="s">
        <v>569</v>
      </c>
      <c r="O114" s="41"/>
      <c r="P114" s="41"/>
      <c r="Q114" s="70" t="s">
        <v>569</v>
      </c>
      <c r="R114" s="70"/>
      <c r="S114" s="70"/>
      <c r="T114" s="42" t="s">
        <v>569</v>
      </c>
      <c r="U114" s="42"/>
      <c r="V114" s="42"/>
      <c r="W114" s="70" t="s">
        <v>645</v>
      </c>
      <c r="X114" s="70"/>
      <c r="Y114" s="70"/>
      <c r="Z114" s="42" t="s">
        <v>569</v>
      </c>
      <c r="AA114" s="42"/>
      <c r="AB114" s="42" t="s">
        <v>1899</v>
      </c>
      <c r="AC114" s="69" t="s">
        <v>645</v>
      </c>
      <c r="AD114" s="69" t="s">
        <v>1908</v>
      </c>
      <c r="AE114" s="69"/>
      <c r="AF114" s="41" t="s">
        <v>569</v>
      </c>
      <c r="AG114" s="41"/>
      <c r="AH114" s="41"/>
      <c r="AI114" s="69" t="s">
        <v>569</v>
      </c>
      <c r="AJ114" s="69"/>
      <c r="AK114" s="69"/>
      <c r="AL114" s="41" t="s">
        <v>569</v>
      </c>
      <c r="AM114" s="41"/>
      <c r="AN114" s="41"/>
      <c r="AO114" s="69" t="s">
        <v>569</v>
      </c>
      <c r="AP114" s="69"/>
      <c r="AQ114" s="69"/>
      <c r="AR114" s="82" t="s">
        <v>645</v>
      </c>
      <c r="AS114" s="82"/>
      <c r="AT114" s="82"/>
      <c r="AU114" s="69" t="s">
        <v>645</v>
      </c>
      <c r="AV114" s="69" t="s">
        <v>1765</v>
      </c>
      <c r="AW114" s="69"/>
      <c r="AX114" s="41" t="s">
        <v>569</v>
      </c>
      <c r="AY114" s="41"/>
      <c r="AZ114" s="41"/>
      <c r="BA114" s="69" t="s">
        <v>569</v>
      </c>
      <c r="BB114" s="69"/>
      <c r="BC114" s="69"/>
      <c r="BD114" s="41" t="s">
        <v>645</v>
      </c>
      <c r="BE114" s="41" t="s">
        <v>1998</v>
      </c>
      <c r="BF114" s="41"/>
      <c r="BG114" s="69" t="s">
        <v>569</v>
      </c>
      <c r="BH114" s="69"/>
      <c r="BI114" s="69"/>
      <c r="BJ114" s="41" t="s">
        <v>569</v>
      </c>
      <c r="BK114" s="41"/>
      <c r="BL114" s="41" t="s">
        <v>1642</v>
      </c>
      <c r="BM114" s="69" t="s">
        <v>645</v>
      </c>
      <c r="BN114" s="69" t="s">
        <v>1319</v>
      </c>
      <c r="BO114" s="69"/>
      <c r="BP114" s="41" t="s">
        <v>569</v>
      </c>
      <c r="BQ114" s="41"/>
      <c r="BR114" s="41"/>
    </row>
    <row r="115" spans="1:70" ht="262.5" customHeight="1" outlineLevel="1">
      <c r="A115" s="15" t="s">
        <v>620</v>
      </c>
      <c r="B115" s="15" t="s">
        <v>1217</v>
      </c>
      <c r="C115" s="47"/>
      <c r="D115" s="48" t="s">
        <v>1218</v>
      </c>
      <c r="E115" s="48" t="s">
        <v>1349</v>
      </c>
      <c r="F115" s="15">
        <f t="shared" si="27"/>
        <v>4</v>
      </c>
      <c r="G115" s="15">
        <f t="shared" si="28"/>
        <v>16</v>
      </c>
      <c r="H115" s="87">
        <f t="shared" si="29"/>
        <v>0.2</v>
      </c>
      <c r="I115" s="15" t="s">
        <v>101</v>
      </c>
      <c r="J115" s="15"/>
      <c r="K115" s="69" t="s">
        <v>645</v>
      </c>
      <c r="L115" s="69"/>
      <c r="M115" s="69"/>
      <c r="N115" s="41" t="s">
        <v>569</v>
      </c>
      <c r="O115" s="41"/>
      <c r="P115" s="41"/>
      <c r="Q115" s="70" t="s">
        <v>569</v>
      </c>
      <c r="R115" s="70"/>
      <c r="S115" s="70"/>
      <c r="T115" s="42" t="s">
        <v>569</v>
      </c>
      <c r="U115" s="42"/>
      <c r="V115" s="42"/>
      <c r="W115" s="70" t="s">
        <v>569</v>
      </c>
      <c r="X115" s="70"/>
      <c r="Y115" s="70" t="s">
        <v>451</v>
      </c>
      <c r="Z115" s="42" t="s">
        <v>569</v>
      </c>
      <c r="AA115" s="42"/>
      <c r="AB115" s="42"/>
      <c r="AC115" s="69" t="s">
        <v>569</v>
      </c>
      <c r="AD115" s="69"/>
      <c r="AE115" s="69"/>
      <c r="AF115" s="41" t="s">
        <v>569</v>
      </c>
      <c r="AG115" s="41"/>
      <c r="AH115" s="41"/>
      <c r="AI115" s="69" t="s">
        <v>569</v>
      </c>
      <c r="AJ115" s="69"/>
      <c r="AK115" s="69"/>
      <c r="AL115" s="41" t="s">
        <v>569</v>
      </c>
      <c r="AM115" s="41"/>
      <c r="AN115" s="41"/>
      <c r="AO115" s="69" t="s">
        <v>569</v>
      </c>
      <c r="AP115" s="69"/>
      <c r="AQ115" s="69"/>
      <c r="AR115" s="82" t="s">
        <v>569</v>
      </c>
      <c r="AS115" s="82"/>
      <c r="AT115" s="82"/>
      <c r="AU115" s="69" t="s">
        <v>569</v>
      </c>
      <c r="AV115" s="69"/>
      <c r="AW115" s="69"/>
      <c r="AX115" s="41" t="s">
        <v>569</v>
      </c>
      <c r="AY115" s="41"/>
      <c r="AZ115" s="41"/>
      <c r="BA115" s="69" t="s">
        <v>569</v>
      </c>
      <c r="BB115" s="69"/>
      <c r="BC115" s="69"/>
      <c r="BD115" s="41" t="s">
        <v>645</v>
      </c>
      <c r="BE115" s="41" t="s">
        <v>1998</v>
      </c>
      <c r="BF115" s="41"/>
      <c r="BG115" s="69" t="s">
        <v>569</v>
      </c>
      <c r="BH115" s="69"/>
      <c r="BI115" s="69"/>
      <c r="BJ115" s="41" t="s">
        <v>569</v>
      </c>
      <c r="BK115" s="41"/>
      <c r="BL115" s="41"/>
      <c r="BM115" s="69" t="s">
        <v>645</v>
      </c>
      <c r="BN115" s="69" t="s">
        <v>1320</v>
      </c>
      <c r="BO115" s="69"/>
      <c r="BP115" s="41" t="s">
        <v>645</v>
      </c>
      <c r="BQ115" s="41"/>
      <c r="BR115" s="41"/>
    </row>
    <row r="116" spans="1:70" ht="114.75" outlineLevel="1">
      <c r="A116" s="15" t="s">
        <v>1380</v>
      </c>
      <c r="B116" s="15" t="s">
        <v>502</v>
      </c>
      <c r="C116" s="47"/>
      <c r="D116" s="48" t="s">
        <v>1352</v>
      </c>
      <c r="E116" s="48" t="s">
        <v>1351</v>
      </c>
      <c r="F116" s="15">
        <f t="shared" si="27"/>
        <v>3</v>
      </c>
      <c r="G116" s="15">
        <f t="shared" si="28"/>
        <v>17</v>
      </c>
      <c r="H116" s="87">
        <f t="shared" si="29"/>
        <v>0.15</v>
      </c>
      <c r="I116" s="15" t="s">
        <v>71</v>
      </c>
      <c r="J116" s="15"/>
      <c r="K116" s="69" t="s">
        <v>569</v>
      </c>
      <c r="L116" s="69"/>
      <c r="M116" s="69" t="s">
        <v>596</v>
      </c>
      <c r="N116" s="41" t="s">
        <v>569</v>
      </c>
      <c r="O116" s="41"/>
      <c r="P116" s="41"/>
      <c r="Q116" s="70" t="s">
        <v>569</v>
      </c>
      <c r="R116" s="70"/>
      <c r="S116" s="70"/>
      <c r="T116" s="42" t="s">
        <v>569</v>
      </c>
      <c r="U116" s="42"/>
      <c r="V116" s="42"/>
      <c r="W116" s="70" t="s">
        <v>569</v>
      </c>
      <c r="X116" s="70"/>
      <c r="Y116" s="70"/>
      <c r="Z116" s="42" t="s">
        <v>569</v>
      </c>
      <c r="AA116" s="42"/>
      <c r="AB116" s="42"/>
      <c r="AC116" s="69" t="s">
        <v>569</v>
      </c>
      <c r="AD116" s="69"/>
      <c r="AE116" s="69"/>
      <c r="AF116" s="41" t="s">
        <v>569</v>
      </c>
      <c r="AG116" s="41"/>
      <c r="AH116" s="41"/>
      <c r="AI116" s="69" t="s">
        <v>569</v>
      </c>
      <c r="AJ116" s="69"/>
      <c r="AK116" s="69"/>
      <c r="AL116" s="41" t="s">
        <v>569</v>
      </c>
      <c r="AM116" s="41"/>
      <c r="AN116" s="41"/>
      <c r="AO116" s="69" t="s">
        <v>569</v>
      </c>
      <c r="AP116" s="69"/>
      <c r="AQ116" s="69"/>
      <c r="AR116" s="82" t="s">
        <v>569</v>
      </c>
      <c r="AS116" s="82"/>
      <c r="AT116" s="82"/>
      <c r="AU116" s="69" t="s">
        <v>569</v>
      </c>
      <c r="AV116" s="69"/>
      <c r="AW116" s="69"/>
      <c r="AX116" s="41" t="s">
        <v>645</v>
      </c>
      <c r="AY116" s="43" t="s">
        <v>1901</v>
      </c>
      <c r="AZ116" s="41"/>
      <c r="BA116" s="69" t="s">
        <v>569</v>
      </c>
      <c r="BB116" s="69"/>
      <c r="BC116" s="69"/>
      <c r="BD116" s="41" t="s">
        <v>645</v>
      </c>
      <c r="BE116" s="41" t="s">
        <v>1998</v>
      </c>
      <c r="BF116" s="41"/>
      <c r="BG116" s="69" t="s">
        <v>569</v>
      </c>
      <c r="BH116" s="69"/>
      <c r="BI116" s="69"/>
      <c r="BJ116" s="41" t="s">
        <v>569</v>
      </c>
      <c r="BK116" s="41"/>
      <c r="BL116" s="41"/>
      <c r="BM116" s="69" t="s">
        <v>645</v>
      </c>
      <c r="BN116" s="69" t="s">
        <v>1316</v>
      </c>
      <c r="BO116" s="69"/>
      <c r="BP116" s="41" t="s">
        <v>569</v>
      </c>
      <c r="BQ116" s="41"/>
      <c r="BR116" s="41"/>
    </row>
    <row r="117" spans="1:70" ht="76.5" outlineLevel="1">
      <c r="A117" s="15" t="s">
        <v>1354</v>
      </c>
      <c r="B117" s="15" t="s">
        <v>1219</v>
      </c>
      <c r="C117" s="47"/>
      <c r="D117" s="48" t="s">
        <v>1356</v>
      </c>
      <c r="E117" s="48" t="s">
        <v>1220</v>
      </c>
      <c r="F117" s="15">
        <f t="shared" si="27"/>
        <v>5</v>
      </c>
      <c r="G117" s="15">
        <f t="shared" si="28"/>
        <v>15</v>
      </c>
      <c r="H117" s="87">
        <f t="shared" si="29"/>
        <v>0.25</v>
      </c>
      <c r="I117" s="15"/>
      <c r="J117" s="15"/>
      <c r="K117" s="69" t="s">
        <v>645</v>
      </c>
      <c r="L117" s="69"/>
      <c r="M117" s="69"/>
      <c r="N117" s="41" t="s">
        <v>569</v>
      </c>
      <c r="O117" s="41"/>
      <c r="P117" s="41"/>
      <c r="Q117" s="70" t="s">
        <v>569</v>
      </c>
      <c r="R117" s="70"/>
      <c r="S117" s="70"/>
      <c r="T117" s="42" t="s">
        <v>569</v>
      </c>
      <c r="U117" s="42"/>
      <c r="V117" s="42"/>
      <c r="W117" s="70" t="s">
        <v>569</v>
      </c>
      <c r="X117" s="70"/>
      <c r="Y117" s="70"/>
      <c r="Z117" s="42" t="s">
        <v>569</v>
      </c>
      <c r="AA117" s="42"/>
      <c r="AB117" s="42"/>
      <c r="AC117" s="69" t="s">
        <v>645</v>
      </c>
      <c r="AD117" s="69"/>
      <c r="AE117" s="69"/>
      <c r="AF117" s="41" t="s">
        <v>569</v>
      </c>
      <c r="AG117" s="41"/>
      <c r="AH117" s="41"/>
      <c r="AI117" s="69" t="s">
        <v>569</v>
      </c>
      <c r="AJ117" s="69"/>
      <c r="AK117" s="69"/>
      <c r="AL117" s="41" t="s">
        <v>569</v>
      </c>
      <c r="AM117" s="41"/>
      <c r="AN117" s="41"/>
      <c r="AO117" s="69" t="s">
        <v>569</v>
      </c>
      <c r="AP117" s="69"/>
      <c r="AQ117" s="69"/>
      <c r="AR117" s="82" t="s">
        <v>569</v>
      </c>
      <c r="AS117" s="82"/>
      <c r="AT117" s="82"/>
      <c r="AU117" s="69" t="s">
        <v>569</v>
      </c>
      <c r="AV117" s="69"/>
      <c r="AW117" s="69"/>
      <c r="AX117" s="41" t="s">
        <v>569</v>
      </c>
      <c r="AY117" s="41"/>
      <c r="AZ117" s="41"/>
      <c r="BA117" s="69" t="s">
        <v>569</v>
      </c>
      <c r="BB117" s="69"/>
      <c r="BC117" s="69"/>
      <c r="BD117" s="41" t="s">
        <v>645</v>
      </c>
      <c r="BE117" s="41"/>
      <c r="BF117" s="41"/>
      <c r="BG117" s="69" t="s">
        <v>569</v>
      </c>
      <c r="BH117" s="69"/>
      <c r="BI117" s="69"/>
      <c r="BJ117" s="41" t="s">
        <v>569</v>
      </c>
      <c r="BK117" s="41"/>
      <c r="BL117" s="41"/>
      <c r="BM117" s="69" t="s">
        <v>645</v>
      </c>
      <c r="BN117" s="69" t="s">
        <v>1302</v>
      </c>
      <c r="BO117" s="69"/>
      <c r="BP117" s="41" t="s">
        <v>645</v>
      </c>
      <c r="BQ117" s="41"/>
      <c r="BR117" s="41"/>
    </row>
    <row r="118" spans="1:70" ht="25.5">
      <c r="A118" s="18" t="s">
        <v>1420</v>
      </c>
      <c r="B118" s="15"/>
      <c r="C118" s="47"/>
      <c r="D118" s="48"/>
      <c r="E118" s="48"/>
      <c r="F118" s="15"/>
      <c r="G118" s="15"/>
      <c r="H118" s="15"/>
      <c r="I118" s="15"/>
      <c r="J118" s="15"/>
      <c r="K118" s="67"/>
      <c r="L118" s="69"/>
      <c r="M118" s="69"/>
      <c r="N118" s="39"/>
      <c r="O118" s="41"/>
      <c r="P118" s="41"/>
      <c r="Q118" s="71"/>
      <c r="R118" s="70"/>
      <c r="S118" s="70"/>
      <c r="T118" s="39"/>
      <c r="U118" s="41"/>
      <c r="V118" s="41"/>
      <c r="W118" s="71"/>
      <c r="X118" s="70"/>
      <c r="Y118" s="70"/>
      <c r="Z118" s="57"/>
      <c r="AA118" s="42"/>
      <c r="AB118" s="42"/>
      <c r="AC118" s="67"/>
      <c r="AD118" s="69"/>
      <c r="AE118" s="69"/>
      <c r="AF118" s="39"/>
      <c r="AG118" s="41"/>
      <c r="AH118" s="41"/>
      <c r="AI118" s="67"/>
      <c r="AJ118" s="69"/>
      <c r="AK118" s="69"/>
      <c r="AL118" s="39"/>
      <c r="AM118" s="41"/>
      <c r="AN118" s="41"/>
      <c r="AO118" s="67"/>
      <c r="AP118" s="69"/>
      <c r="AQ118" s="69"/>
      <c r="AR118" s="39"/>
      <c r="AS118" s="82"/>
      <c r="AT118" s="82"/>
      <c r="AU118" s="67"/>
      <c r="AV118" s="69"/>
      <c r="AW118" s="69"/>
      <c r="AX118" s="39"/>
      <c r="AY118" s="41"/>
      <c r="AZ118" s="41"/>
      <c r="BA118" s="67"/>
      <c r="BB118" s="69"/>
      <c r="BC118" s="69"/>
      <c r="BD118" s="41"/>
      <c r="BE118" s="41"/>
      <c r="BF118" s="41"/>
      <c r="BG118" s="67"/>
      <c r="BH118" s="69"/>
      <c r="BI118" s="69"/>
      <c r="BJ118" s="39"/>
      <c r="BK118" s="41"/>
      <c r="BL118" s="41"/>
      <c r="BM118" s="69"/>
      <c r="BN118" s="69"/>
      <c r="BO118" s="69"/>
      <c r="BP118" s="39"/>
      <c r="BQ118" s="41"/>
      <c r="BR118" s="41"/>
    </row>
    <row r="119" spans="1:70" ht="89.25" customHeight="1">
      <c r="A119" s="17" t="s">
        <v>514</v>
      </c>
      <c r="B119" s="15" t="s">
        <v>1221</v>
      </c>
      <c r="C119" s="48"/>
      <c r="D119" s="47"/>
      <c r="E119" s="47"/>
      <c r="F119" s="15"/>
      <c r="G119" s="15"/>
      <c r="H119" s="15"/>
      <c r="I119" s="15"/>
      <c r="J119" s="15"/>
      <c r="K119" s="67"/>
      <c r="L119" s="69"/>
      <c r="M119" s="69"/>
      <c r="N119" s="39"/>
      <c r="O119" s="41"/>
      <c r="P119" s="41"/>
      <c r="Q119" s="71"/>
      <c r="R119" s="70"/>
      <c r="S119" s="70"/>
      <c r="T119" s="39"/>
      <c r="U119" s="41"/>
      <c r="V119" s="41"/>
      <c r="W119" s="71"/>
      <c r="X119" s="70"/>
      <c r="Y119" s="70" t="s">
        <v>1081</v>
      </c>
      <c r="Z119" s="57"/>
      <c r="AA119" s="42"/>
      <c r="AB119" s="42"/>
      <c r="AC119" s="67"/>
      <c r="AD119" s="69"/>
      <c r="AE119" s="69"/>
      <c r="AF119" s="39"/>
      <c r="AG119" s="41"/>
      <c r="AH119" s="41"/>
      <c r="AI119" s="67" t="s">
        <v>569</v>
      </c>
      <c r="AJ119" s="69"/>
      <c r="AK119" s="69"/>
      <c r="AL119" s="39"/>
      <c r="AM119" s="41"/>
      <c r="AN119" s="41"/>
      <c r="AO119" s="67"/>
      <c r="AP119" s="69"/>
      <c r="AQ119" s="69"/>
      <c r="AR119" s="39"/>
      <c r="AS119" s="82"/>
      <c r="AT119" s="82"/>
      <c r="AU119" s="67"/>
      <c r="AV119" s="69"/>
      <c r="AW119" s="69"/>
      <c r="AX119" s="39"/>
      <c r="AY119" s="41"/>
      <c r="AZ119" s="41"/>
      <c r="BA119" s="67"/>
      <c r="BB119" s="69"/>
      <c r="BC119" s="69"/>
      <c r="BD119" s="41"/>
      <c r="BE119" s="41"/>
      <c r="BF119" s="41"/>
      <c r="BG119" s="67"/>
      <c r="BH119" s="69"/>
      <c r="BI119" s="69"/>
      <c r="BJ119" s="39"/>
      <c r="BK119" s="41"/>
      <c r="BL119" s="41"/>
      <c r="BM119" s="69"/>
      <c r="BN119" s="69"/>
      <c r="BO119" s="69"/>
      <c r="BP119" s="39"/>
      <c r="BQ119" s="41"/>
      <c r="BR119" s="41"/>
    </row>
    <row r="120" spans="1:70" ht="165.75" outlineLevel="1">
      <c r="A120" s="15" t="s">
        <v>1222</v>
      </c>
      <c r="B120" s="15" t="s">
        <v>1223</v>
      </c>
      <c r="C120" s="47"/>
      <c r="D120" s="48" t="s">
        <v>1157</v>
      </c>
      <c r="E120" s="48" t="s">
        <v>1224</v>
      </c>
      <c r="F120" s="15">
        <f aca="true" t="shared" si="30" ref="F120:F126">COUNTIF(K120:EI120,"Yes")</f>
        <v>8</v>
      </c>
      <c r="G120" s="15">
        <f aca="true" t="shared" si="31" ref="G120:G126">COUNTIF(K120:EI120,"No")</f>
        <v>12</v>
      </c>
      <c r="H120" s="87">
        <f aca="true" t="shared" si="32" ref="H120:H126">F120/(F120+G120)</f>
        <v>0.4</v>
      </c>
      <c r="I120" s="15" t="s">
        <v>81</v>
      </c>
      <c r="J120" s="15" t="s">
        <v>82</v>
      </c>
      <c r="K120" s="69" t="s">
        <v>645</v>
      </c>
      <c r="L120" s="69" t="s">
        <v>607</v>
      </c>
      <c r="M120" s="69"/>
      <c r="N120" s="41" t="s">
        <v>569</v>
      </c>
      <c r="O120" s="41"/>
      <c r="P120" s="41"/>
      <c r="Q120" s="70" t="s">
        <v>569</v>
      </c>
      <c r="R120" s="70"/>
      <c r="S120" s="70"/>
      <c r="T120" s="42" t="s">
        <v>569</v>
      </c>
      <c r="U120" s="42"/>
      <c r="V120" s="42"/>
      <c r="W120" s="70" t="s">
        <v>569</v>
      </c>
      <c r="X120" s="70"/>
      <c r="Y120" s="70"/>
      <c r="Z120" s="42" t="s">
        <v>645</v>
      </c>
      <c r="AA120" s="42"/>
      <c r="AB120" s="42" t="s">
        <v>217</v>
      </c>
      <c r="AC120" s="69" t="s">
        <v>645</v>
      </c>
      <c r="AD120" s="69"/>
      <c r="AE120" s="69" t="s">
        <v>1909</v>
      </c>
      <c r="AF120" s="41" t="s">
        <v>645</v>
      </c>
      <c r="AG120" s="41" t="s">
        <v>287</v>
      </c>
      <c r="AH120" s="41"/>
      <c r="AI120" s="69" t="s">
        <v>569</v>
      </c>
      <c r="AJ120" s="69"/>
      <c r="AK120" s="69"/>
      <c r="AL120" s="41" t="s">
        <v>569</v>
      </c>
      <c r="AM120" s="41"/>
      <c r="AN120" s="41"/>
      <c r="AO120" s="69" t="s">
        <v>569</v>
      </c>
      <c r="AP120" s="69"/>
      <c r="AQ120" s="69" t="s">
        <v>958</v>
      </c>
      <c r="AR120" s="82" t="s">
        <v>569</v>
      </c>
      <c r="AS120" s="82" t="s">
        <v>1724</v>
      </c>
      <c r="AT120" s="82"/>
      <c r="AU120" s="69" t="s">
        <v>569</v>
      </c>
      <c r="AV120" s="69"/>
      <c r="AW120" s="69" t="s">
        <v>1952</v>
      </c>
      <c r="AX120" s="41" t="s">
        <v>569</v>
      </c>
      <c r="AY120" s="41"/>
      <c r="AZ120" s="41"/>
      <c r="BA120" s="69" t="s">
        <v>645</v>
      </c>
      <c r="BB120" s="69" t="s">
        <v>2018</v>
      </c>
      <c r="BC120" s="69"/>
      <c r="BD120" s="41" t="s">
        <v>645</v>
      </c>
      <c r="BE120" s="41" t="s">
        <v>1998</v>
      </c>
      <c r="BF120" s="41"/>
      <c r="BG120" s="69" t="s">
        <v>569</v>
      </c>
      <c r="BH120" s="69"/>
      <c r="BI120" s="69"/>
      <c r="BJ120" s="41" t="s">
        <v>645</v>
      </c>
      <c r="BK120" s="41"/>
      <c r="BL120" s="41"/>
      <c r="BM120" s="69" t="s">
        <v>569</v>
      </c>
      <c r="BN120" s="69"/>
      <c r="BO120" s="69"/>
      <c r="BP120" s="41" t="s">
        <v>645</v>
      </c>
      <c r="BQ120" s="41" t="s">
        <v>1878</v>
      </c>
      <c r="BR120" s="41" t="s">
        <v>1879</v>
      </c>
    </row>
    <row r="121" spans="1:70" ht="38.25" outlineLevel="1">
      <c r="A121" s="15" t="s">
        <v>1225</v>
      </c>
      <c r="B121" s="15" t="s">
        <v>1226</v>
      </c>
      <c r="C121" s="47"/>
      <c r="D121" s="35" t="s">
        <v>799</v>
      </c>
      <c r="E121" s="48" t="s">
        <v>1224</v>
      </c>
      <c r="F121" s="15">
        <f t="shared" si="30"/>
        <v>6</v>
      </c>
      <c r="G121" s="15">
        <f t="shared" si="31"/>
        <v>14</v>
      </c>
      <c r="H121" s="87">
        <f t="shared" si="32"/>
        <v>0.3</v>
      </c>
      <c r="I121" s="15"/>
      <c r="J121" s="15"/>
      <c r="K121" s="69" t="s">
        <v>645</v>
      </c>
      <c r="L121" s="69"/>
      <c r="M121" s="69"/>
      <c r="N121" s="41" t="s">
        <v>569</v>
      </c>
      <c r="O121" s="41"/>
      <c r="P121" s="41"/>
      <c r="Q121" s="70" t="s">
        <v>569</v>
      </c>
      <c r="R121" s="70"/>
      <c r="S121" s="70"/>
      <c r="T121" s="42" t="s">
        <v>569</v>
      </c>
      <c r="U121" s="42"/>
      <c r="V121" s="42"/>
      <c r="W121" s="70" t="s">
        <v>569</v>
      </c>
      <c r="X121" s="70"/>
      <c r="Y121" s="70"/>
      <c r="Z121" s="42" t="s">
        <v>569</v>
      </c>
      <c r="AA121" s="42"/>
      <c r="AB121" s="42"/>
      <c r="AC121" s="69" t="s">
        <v>645</v>
      </c>
      <c r="AD121" s="69"/>
      <c r="AE121" s="69"/>
      <c r="AF121" s="41" t="s">
        <v>645</v>
      </c>
      <c r="AG121" s="41"/>
      <c r="AH121" s="41"/>
      <c r="AI121" s="69" t="s">
        <v>569</v>
      </c>
      <c r="AJ121" s="69"/>
      <c r="AK121" s="69"/>
      <c r="AL121" s="41" t="s">
        <v>569</v>
      </c>
      <c r="AM121" s="41"/>
      <c r="AN121" s="41"/>
      <c r="AO121" s="69" t="s">
        <v>569</v>
      </c>
      <c r="AP121" s="69"/>
      <c r="AQ121" s="69" t="s">
        <v>958</v>
      </c>
      <c r="AR121" s="82" t="s">
        <v>569</v>
      </c>
      <c r="AS121" s="82"/>
      <c r="AT121" s="82"/>
      <c r="AU121" s="69" t="s">
        <v>569</v>
      </c>
      <c r="AV121" s="69"/>
      <c r="AW121" s="69"/>
      <c r="AX121" s="41" t="s">
        <v>569</v>
      </c>
      <c r="AY121" s="41"/>
      <c r="AZ121" s="41"/>
      <c r="BA121" s="69" t="s">
        <v>645</v>
      </c>
      <c r="BB121" s="69"/>
      <c r="BC121" s="69"/>
      <c r="BD121" s="41" t="s">
        <v>645</v>
      </c>
      <c r="BE121" s="41"/>
      <c r="BF121" s="41"/>
      <c r="BG121" s="69" t="s">
        <v>569</v>
      </c>
      <c r="BH121" s="69"/>
      <c r="BI121" s="69"/>
      <c r="BJ121" s="41" t="s">
        <v>569</v>
      </c>
      <c r="BK121" s="41"/>
      <c r="BL121" s="41"/>
      <c r="BM121" s="69" t="s">
        <v>569</v>
      </c>
      <c r="BN121" s="69"/>
      <c r="BO121" s="69"/>
      <c r="BP121" s="41" t="s">
        <v>645</v>
      </c>
      <c r="BQ121" s="41"/>
      <c r="BR121" s="41"/>
    </row>
    <row r="122" spans="1:70" ht="89.25" customHeight="1" outlineLevel="1">
      <c r="A122" s="15" t="s">
        <v>800</v>
      </c>
      <c r="B122" s="15" t="s">
        <v>1227</v>
      </c>
      <c r="C122" s="47" t="s">
        <v>808</v>
      </c>
      <c r="D122" s="35" t="s">
        <v>1228</v>
      </c>
      <c r="E122" s="48" t="s">
        <v>1224</v>
      </c>
      <c r="F122" s="15">
        <f t="shared" si="30"/>
        <v>8</v>
      </c>
      <c r="G122" s="15">
        <f t="shared" si="31"/>
        <v>12</v>
      </c>
      <c r="H122" s="87">
        <f t="shared" si="32"/>
        <v>0.4</v>
      </c>
      <c r="I122" s="15" t="s">
        <v>109</v>
      </c>
      <c r="J122" s="15"/>
      <c r="K122" s="69" t="s">
        <v>645</v>
      </c>
      <c r="L122" s="69" t="s">
        <v>609</v>
      </c>
      <c r="M122" s="69"/>
      <c r="N122" s="41" t="s">
        <v>569</v>
      </c>
      <c r="O122" s="41"/>
      <c r="P122" s="41"/>
      <c r="Q122" s="70" t="s">
        <v>569</v>
      </c>
      <c r="R122" s="70"/>
      <c r="S122" s="70"/>
      <c r="T122" s="42" t="s">
        <v>569</v>
      </c>
      <c r="U122" s="42"/>
      <c r="V122" s="42"/>
      <c r="W122" s="70" t="s">
        <v>569</v>
      </c>
      <c r="X122" s="70"/>
      <c r="Y122" s="70"/>
      <c r="Z122" s="42" t="s">
        <v>645</v>
      </c>
      <c r="AA122" s="42"/>
      <c r="AB122" s="42"/>
      <c r="AC122" s="69" t="s">
        <v>645</v>
      </c>
      <c r="AD122" s="69"/>
      <c r="AE122" s="69"/>
      <c r="AF122" s="41" t="s">
        <v>645</v>
      </c>
      <c r="AG122" s="41"/>
      <c r="AH122" s="41"/>
      <c r="AI122" s="69" t="s">
        <v>569</v>
      </c>
      <c r="AJ122" s="69"/>
      <c r="AK122" s="69"/>
      <c r="AL122" s="41" t="s">
        <v>569</v>
      </c>
      <c r="AM122" s="41"/>
      <c r="AN122" s="41"/>
      <c r="AO122" s="69" t="s">
        <v>569</v>
      </c>
      <c r="AP122" s="69"/>
      <c r="AQ122" s="69" t="s">
        <v>958</v>
      </c>
      <c r="AR122" s="82" t="s">
        <v>569</v>
      </c>
      <c r="AS122" s="82" t="s">
        <v>1725</v>
      </c>
      <c r="AT122" s="82"/>
      <c r="AU122" s="69" t="s">
        <v>569</v>
      </c>
      <c r="AV122" s="69"/>
      <c r="AW122" s="69"/>
      <c r="AX122" s="41" t="s">
        <v>569</v>
      </c>
      <c r="AY122" s="41"/>
      <c r="AZ122" s="41"/>
      <c r="BA122" s="69" t="s">
        <v>645</v>
      </c>
      <c r="BB122" s="69" t="s">
        <v>2018</v>
      </c>
      <c r="BC122" s="69"/>
      <c r="BD122" s="41" t="s">
        <v>645</v>
      </c>
      <c r="BE122" s="41" t="s">
        <v>1998</v>
      </c>
      <c r="BF122" s="41"/>
      <c r="BG122" s="69" t="s">
        <v>569</v>
      </c>
      <c r="BH122" s="69"/>
      <c r="BI122" s="69"/>
      <c r="BJ122" s="41" t="s">
        <v>645</v>
      </c>
      <c r="BK122" s="41" t="s">
        <v>1765</v>
      </c>
      <c r="BL122" s="41"/>
      <c r="BM122" s="69" t="s">
        <v>569</v>
      </c>
      <c r="BN122" s="69"/>
      <c r="BO122" s="69"/>
      <c r="BP122" s="41" t="s">
        <v>645</v>
      </c>
      <c r="BQ122" s="41"/>
      <c r="BR122" s="41"/>
    </row>
    <row r="123" spans="1:70" ht="267.75" customHeight="1" outlineLevel="1">
      <c r="A123" s="15" t="s">
        <v>1229</v>
      </c>
      <c r="B123" s="15" t="s">
        <v>1230</v>
      </c>
      <c r="C123" s="47"/>
      <c r="D123" s="48" t="s">
        <v>1231</v>
      </c>
      <c r="E123" s="48" t="s">
        <v>1232</v>
      </c>
      <c r="F123" s="15">
        <f t="shared" si="30"/>
        <v>6</v>
      </c>
      <c r="G123" s="15">
        <f t="shared" si="31"/>
        <v>14</v>
      </c>
      <c r="H123" s="87">
        <f t="shared" si="32"/>
        <v>0.3</v>
      </c>
      <c r="I123" s="15"/>
      <c r="J123" s="15"/>
      <c r="K123" s="69" t="s">
        <v>645</v>
      </c>
      <c r="L123" s="69"/>
      <c r="M123" s="69"/>
      <c r="N123" s="41" t="s">
        <v>569</v>
      </c>
      <c r="O123" s="41"/>
      <c r="P123" s="41"/>
      <c r="Q123" s="70" t="s">
        <v>569</v>
      </c>
      <c r="R123" s="70"/>
      <c r="S123" s="70"/>
      <c r="T123" s="42" t="s">
        <v>569</v>
      </c>
      <c r="U123" s="42"/>
      <c r="V123" s="42"/>
      <c r="W123" s="70" t="s">
        <v>569</v>
      </c>
      <c r="X123" s="70"/>
      <c r="Y123" s="70"/>
      <c r="Z123" s="42" t="s">
        <v>569</v>
      </c>
      <c r="AA123" s="42"/>
      <c r="AB123" s="42"/>
      <c r="AC123" s="69" t="s">
        <v>569</v>
      </c>
      <c r="AD123" s="69"/>
      <c r="AE123" s="69"/>
      <c r="AF123" s="41" t="s">
        <v>645</v>
      </c>
      <c r="AG123" s="41"/>
      <c r="AH123" s="41"/>
      <c r="AI123" s="69" t="s">
        <v>569</v>
      </c>
      <c r="AJ123" s="69"/>
      <c r="AK123" s="69"/>
      <c r="AL123" s="41" t="s">
        <v>569</v>
      </c>
      <c r="AM123" s="41"/>
      <c r="AN123" s="41"/>
      <c r="AO123" s="69" t="s">
        <v>569</v>
      </c>
      <c r="AP123" s="69"/>
      <c r="AQ123" s="69" t="s">
        <v>958</v>
      </c>
      <c r="AR123" s="82" t="s">
        <v>569</v>
      </c>
      <c r="AS123" s="82"/>
      <c r="AT123" s="82"/>
      <c r="AU123" s="69" t="s">
        <v>569</v>
      </c>
      <c r="AV123" s="69"/>
      <c r="AW123" s="69"/>
      <c r="AX123" s="41" t="s">
        <v>569</v>
      </c>
      <c r="AY123" s="41"/>
      <c r="AZ123" s="41"/>
      <c r="BA123" s="69" t="s">
        <v>645</v>
      </c>
      <c r="BB123" s="69"/>
      <c r="BC123" s="69"/>
      <c r="BD123" s="41" t="s">
        <v>645</v>
      </c>
      <c r="BE123" s="41"/>
      <c r="BF123" s="41"/>
      <c r="BG123" s="69" t="s">
        <v>569</v>
      </c>
      <c r="BH123" s="69"/>
      <c r="BI123" s="69"/>
      <c r="BJ123" s="41" t="s">
        <v>645</v>
      </c>
      <c r="BK123" s="41"/>
      <c r="BL123" s="41"/>
      <c r="BM123" s="69" t="s">
        <v>569</v>
      </c>
      <c r="BN123" s="69"/>
      <c r="BO123" s="69"/>
      <c r="BP123" s="41" t="s">
        <v>645</v>
      </c>
      <c r="BQ123" s="41"/>
      <c r="BR123" s="41"/>
    </row>
    <row r="124" spans="1:70" ht="63.75" outlineLevel="1">
      <c r="A124" s="15" t="s">
        <v>1236</v>
      </c>
      <c r="B124" s="15" t="s">
        <v>1237</v>
      </c>
      <c r="C124" s="47" t="s">
        <v>1240</v>
      </c>
      <c r="D124" s="48" t="s">
        <v>1238</v>
      </c>
      <c r="E124" s="48" t="s">
        <v>1239</v>
      </c>
      <c r="F124" s="15">
        <f t="shared" si="30"/>
        <v>4</v>
      </c>
      <c r="G124" s="15">
        <f t="shared" si="31"/>
        <v>16</v>
      </c>
      <c r="H124" s="87">
        <f t="shared" si="32"/>
        <v>0.2</v>
      </c>
      <c r="I124" s="15" t="s">
        <v>110</v>
      </c>
      <c r="J124" s="15"/>
      <c r="K124" s="69" t="s">
        <v>569</v>
      </c>
      <c r="L124" s="69"/>
      <c r="M124" s="69" t="s">
        <v>596</v>
      </c>
      <c r="N124" s="41" t="s">
        <v>569</v>
      </c>
      <c r="O124" s="41"/>
      <c r="P124" s="41"/>
      <c r="Q124" s="70" t="s">
        <v>569</v>
      </c>
      <c r="R124" s="70"/>
      <c r="S124" s="70"/>
      <c r="T124" s="42" t="s">
        <v>569</v>
      </c>
      <c r="U124" s="42"/>
      <c r="V124" s="42"/>
      <c r="W124" s="70" t="s">
        <v>569</v>
      </c>
      <c r="X124" s="70"/>
      <c r="Y124" s="70"/>
      <c r="Z124" s="42" t="s">
        <v>569</v>
      </c>
      <c r="AA124" s="42"/>
      <c r="AB124" s="42"/>
      <c r="AC124" s="69" t="s">
        <v>645</v>
      </c>
      <c r="AD124" s="69"/>
      <c r="AE124" s="69"/>
      <c r="AF124" s="41" t="s">
        <v>645</v>
      </c>
      <c r="AG124" s="41"/>
      <c r="AH124" s="41"/>
      <c r="AI124" s="69" t="s">
        <v>569</v>
      </c>
      <c r="AJ124" s="69"/>
      <c r="AK124" s="69"/>
      <c r="AL124" s="41" t="s">
        <v>569</v>
      </c>
      <c r="AM124" s="41"/>
      <c r="AN124" s="41"/>
      <c r="AO124" s="69" t="s">
        <v>569</v>
      </c>
      <c r="AP124" s="69"/>
      <c r="AQ124" s="69" t="s">
        <v>958</v>
      </c>
      <c r="AR124" s="82" t="s">
        <v>569</v>
      </c>
      <c r="AS124" s="82"/>
      <c r="AT124" s="82"/>
      <c r="AU124" s="69" t="s">
        <v>569</v>
      </c>
      <c r="AV124" s="69"/>
      <c r="AW124" s="69"/>
      <c r="AX124" s="41" t="s">
        <v>569</v>
      </c>
      <c r="AY124" s="41"/>
      <c r="AZ124" s="41"/>
      <c r="BA124" s="69" t="s">
        <v>645</v>
      </c>
      <c r="BB124" s="69" t="s">
        <v>2018</v>
      </c>
      <c r="BC124" s="69"/>
      <c r="BD124" s="41" t="s">
        <v>645</v>
      </c>
      <c r="BE124" s="41" t="s">
        <v>1998</v>
      </c>
      <c r="BF124" s="41"/>
      <c r="BG124" s="69" t="s">
        <v>569</v>
      </c>
      <c r="BH124" s="69"/>
      <c r="BI124" s="69"/>
      <c r="BJ124" s="41" t="s">
        <v>569</v>
      </c>
      <c r="BK124" s="41"/>
      <c r="BL124" s="41"/>
      <c r="BM124" s="69" t="s">
        <v>569</v>
      </c>
      <c r="BN124" s="69"/>
      <c r="BO124" s="69"/>
      <c r="BP124" s="41" t="s">
        <v>569</v>
      </c>
      <c r="BQ124" s="41"/>
      <c r="BR124" s="41"/>
    </row>
    <row r="125" spans="1:70" ht="63.75" outlineLevel="1">
      <c r="A125" s="15" t="s">
        <v>1380</v>
      </c>
      <c r="B125" s="15" t="s">
        <v>1233</v>
      </c>
      <c r="C125" s="47"/>
      <c r="D125" s="48" t="s">
        <v>1352</v>
      </c>
      <c r="E125" s="48" t="s">
        <v>1351</v>
      </c>
      <c r="F125" s="15">
        <f t="shared" si="30"/>
        <v>3</v>
      </c>
      <c r="G125" s="15">
        <f t="shared" si="31"/>
        <v>17</v>
      </c>
      <c r="H125" s="87">
        <f t="shared" si="32"/>
        <v>0.15</v>
      </c>
      <c r="I125" s="15" t="s">
        <v>101</v>
      </c>
      <c r="J125" s="15"/>
      <c r="K125" s="69" t="s">
        <v>569</v>
      </c>
      <c r="L125" s="69"/>
      <c r="M125" s="69" t="s">
        <v>596</v>
      </c>
      <c r="N125" s="41" t="s">
        <v>569</v>
      </c>
      <c r="O125" s="41"/>
      <c r="P125" s="41"/>
      <c r="Q125" s="70" t="s">
        <v>569</v>
      </c>
      <c r="R125" s="70"/>
      <c r="S125" s="70"/>
      <c r="T125" s="42" t="s">
        <v>569</v>
      </c>
      <c r="U125" s="42"/>
      <c r="V125" s="42"/>
      <c r="W125" s="70" t="s">
        <v>569</v>
      </c>
      <c r="X125" s="70"/>
      <c r="Y125" s="70"/>
      <c r="Z125" s="42" t="s">
        <v>569</v>
      </c>
      <c r="AA125" s="42"/>
      <c r="AB125" s="42"/>
      <c r="AC125" s="69" t="s">
        <v>569</v>
      </c>
      <c r="AD125" s="69"/>
      <c r="AE125" s="69"/>
      <c r="AF125" s="41" t="s">
        <v>645</v>
      </c>
      <c r="AG125" s="41"/>
      <c r="AH125" s="41"/>
      <c r="AI125" s="69" t="s">
        <v>569</v>
      </c>
      <c r="AJ125" s="69"/>
      <c r="AK125" s="69"/>
      <c r="AL125" s="41" t="s">
        <v>569</v>
      </c>
      <c r="AM125" s="41"/>
      <c r="AN125" s="41"/>
      <c r="AO125" s="69" t="s">
        <v>569</v>
      </c>
      <c r="AP125" s="69"/>
      <c r="AQ125" s="69" t="s">
        <v>958</v>
      </c>
      <c r="AR125" s="82" t="s">
        <v>569</v>
      </c>
      <c r="AS125" s="82"/>
      <c r="AT125" s="82"/>
      <c r="AU125" s="69" t="s">
        <v>569</v>
      </c>
      <c r="AV125" s="69"/>
      <c r="AW125" s="69"/>
      <c r="AX125" s="41" t="s">
        <v>569</v>
      </c>
      <c r="AY125" s="41"/>
      <c r="AZ125" s="41"/>
      <c r="BA125" s="69" t="s">
        <v>569</v>
      </c>
      <c r="BB125" s="69"/>
      <c r="BC125" s="69"/>
      <c r="BD125" s="41" t="s">
        <v>645</v>
      </c>
      <c r="BE125" s="41" t="s">
        <v>1998</v>
      </c>
      <c r="BF125" s="41"/>
      <c r="BG125" s="69" t="s">
        <v>569</v>
      </c>
      <c r="BH125" s="69"/>
      <c r="BI125" s="69"/>
      <c r="BJ125" s="41" t="s">
        <v>645</v>
      </c>
      <c r="BK125" s="41"/>
      <c r="BL125" s="41" t="s">
        <v>1643</v>
      </c>
      <c r="BM125" s="69" t="s">
        <v>569</v>
      </c>
      <c r="BN125" s="69"/>
      <c r="BO125" s="69"/>
      <c r="BP125" s="41" t="s">
        <v>569</v>
      </c>
      <c r="BQ125" s="41"/>
      <c r="BR125" s="41"/>
    </row>
    <row r="126" spans="1:70" ht="76.5" outlineLevel="1">
      <c r="A126" s="15" t="s">
        <v>1354</v>
      </c>
      <c r="B126" s="15" t="s">
        <v>1234</v>
      </c>
      <c r="C126" s="47"/>
      <c r="D126" s="48" t="s">
        <v>1356</v>
      </c>
      <c r="E126" s="48" t="s">
        <v>1235</v>
      </c>
      <c r="F126" s="15">
        <f t="shared" si="30"/>
        <v>5</v>
      </c>
      <c r="G126" s="15">
        <f t="shared" si="31"/>
        <v>15</v>
      </c>
      <c r="H126" s="87">
        <f t="shared" si="32"/>
        <v>0.25</v>
      </c>
      <c r="I126" s="15"/>
      <c r="J126" s="15"/>
      <c r="K126" s="69" t="s">
        <v>645</v>
      </c>
      <c r="L126" s="69"/>
      <c r="M126" s="69"/>
      <c r="N126" s="41" t="s">
        <v>569</v>
      </c>
      <c r="O126" s="41"/>
      <c r="P126" s="41"/>
      <c r="Q126" s="70" t="s">
        <v>569</v>
      </c>
      <c r="R126" s="70"/>
      <c r="S126" s="70"/>
      <c r="T126" s="42" t="s">
        <v>569</v>
      </c>
      <c r="U126" s="42"/>
      <c r="V126" s="42"/>
      <c r="W126" s="70" t="s">
        <v>569</v>
      </c>
      <c r="X126" s="70"/>
      <c r="Y126" s="70"/>
      <c r="Z126" s="42" t="s">
        <v>569</v>
      </c>
      <c r="AA126" s="42"/>
      <c r="AB126" s="42"/>
      <c r="AC126" s="69" t="s">
        <v>569</v>
      </c>
      <c r="AD126" s="69"/>
      <c r="AE126" s="69"/>
      <c r="AF126" s="41" t="s">
        <v>645</v>
      </c>
      <c r="AG126" s="41"/>
      <c r="AH126" s="41"/>
      <c r="AI126" s="69" t="s">
        <v>569</v>
      </c>
      <c r="AJ126" s="69"/>
      <c r="AK126" s="69"/>
      <c r="AL126" s="41" t="s">
        <v>569</v>
      </c>
      <c r="AM126" s="41"/>
      <c r="AN126" s="41"/>
      <c r="AO126" s="69" t="s">
        <v>569</v>
      </c>
      <c r="AP126" s="69"/>
      <c r="AQ126" s="69" t="s">
        <v>958</v>
      </c>
      <c r="AR126" s="82" t="s">
        <v>569</v>
      </c>
      <c r="AS126" s="82"/>
      <c r="AT126" s="82"/>
      <c r="AU126" s="69" t="s">
        <v>569</v>
      </c>
      <c r="AV126" s="69"/>
      <c r="AW126" s="69"/>
      <c r="AX126" s="41" t="s">
        <v>569</v>
      </c>
      <c r="AY126" s="41"/>
      <c r="AZ126" s="41"/>
      <c r="BA126" s="69" t="s">
        <v>645</v>
      </c>
      <c r="BB126" s="69"/>
      <c r="BC126" s="69"/>
      <c r="BD126" s="41" t="s">
        <v>645</v>
      </c>
      <c r="BE126" s="41"/>
      <c r="BF126" s="41"/>
      <c r="BG126" s="69" t="s">
        <v>569</v>
      </c>
      <c r="BH126" s="69"/>
      <c r="BI126" s="69"/>
      <c r="BJ126" s="41" t="s">
        <v>569</v>
      </c>
      <c r="BK126" s="41"/>
      <c r="BL126" s="41"/>
      <c r="BM126" s="69" t="s">
        <v>569</v>
      </c>
      <c r="BN126" s="69"/>
      <c r="BO126" s="69"/>
      <c r="BP126" s="41" t="s">
        <v>645</v>
      </c>
      <c r="BQ126" s="41"/>
      <c r="BR126" s="41"/>
    </row>
    <row r="127" spans="1:70" ht="25.5">
      <c r="A127" s="18" t="s">
        <v>1420</v>
      </c>
      <c r="B127" s="15"/>
      <c r="C127" s="47"/>
      <c r="D127" s="48"/>
      <c r="E127" s="48"/>
      <c r="F127" s="48"/>
      <c r="G127" s="48"/>
      <c r="H127" s="48"/>
      <c r="I127" s="48"/>
      <c r="J127" s="48"/>
      <c r="K127" s="67"/>
      <c r="L127" s="69"/>
      <c r="M127" s="69"/>
      <c r="N127" s="39"/>
      <c r="O127" s="41"/>
      <c r="P127" s="41"/>
      <c r="Q127" s="71"/>
      <c r="R127" s="70"/>
      <c r="S127" s="70"/>
      <c r="T127" s="39"/>
      <c r="U127" s="41"/>
      <c r="V127" s="41"/>
      <c r="W127" s="71"/>
      <c r="X127" s="70"/>
      <c r="Y127" s="70"/>
      <c r="Z127" s="57"/>
      <c r="AA127" s="42"/>
      <c r="AB127" s="42"/>
      <c r="AC127" s="67"/>
      <c r="AD127" s="69"/>
      <c r="AE127" s="69"/>
      <c r="AF127" s="39"/>
      <c r="AG127" s="41"/>
      <c r="AH127" s="41"/>
      <c r="AI127" s="67"/>
      <c r="AJ127" s="69"/>
      <c r="AK127" s="69"/>
      <c r="AL127" s="39"/>
      <c r="AM127" s="41"/>
      <c r="AN127" s="41"/>
      <c r="AO127" s="67"/>
      <c r="AP127" s="69"/>
      <c r="AQ127" s="69"/>
      <c r="AR127" s="39"/>
      <c r="AS127" s="82"/>
      <c r="AT127" s="82"/>
      <c r="AU127" s="67"/>
      <c r="AV127" s="69"/>
      <c r="AW127" s="69"/>
      <c r="AX127" s="39"/>
      <c r="AY127" s="41"/>
      <c r="AZ127" s="41"/>
      <c r="BA127" s="67"/>
      <c r="BB127" s="69"/>
      <c r="BC127" s="69"/>
      <c r="BD127" s="41"/>
      <c r="BE127" s="41"/>
      <c r="BF127" s="41"/>
      <c r="BG127" s="67"/>
      <c r="BH127" s="69"/>
      <c r="BI127" s="69"/>
      <c r="BJ127" s="39"/>
      <c r="BK127" s="41"/>
      <c r="BL127" s="41"/>
      <c r="BM127" s="69"/>
      <c r="BN127" s="69"/>
      <c r="BO127" s="69"/>
      <c r="BP127" s="39"/>
      <c r="BQ127" s="41"/>
      <c r="BR127" s="41"/>
    </row>
    <row r="128" spans="1:70" ht="69.75" customHeight="1">
      <c r="A128" s="17" t="s">
        <v>1242</v>
      </c>
      <c r="B128" s="15" t="s">
        <v>1243</v>
      </c>
      <c r="C128" s="48" t="s">
        <v>1244</v>
      </c>
      <c r="D128" s="47"/>
      <c r="E128" s="47"/>
      <c r="F128" s="47"/>
      <c r="G128" s="47"/>
      <c r="H128" s="47"/>
      <c r="I128" s="47"/>
      <c r="J128" s="47"/>
      <c r="K128" s="67"/>
      <c r="L128" s="69"/>
      <c r="M128" s="69"/>
      <c r="N128" s="39"/>
      <c r="O128" s="41"/>
      <c r="P128" s="41"/>
      <c r="Q128" s="71"/>
      <c r="R128" s="70"/>
      <c r="S128" s="70"/>
      <c r="T128" s="39"/>
      <c r="U128" s="41"/>
      <c r="V128" s="41"/>
      <c r="W128" s="71"/>
      <c r="X128" s="70"/>
      <c r="Y128" s="70" t="s">
        <v>463</v>
      </c>
      <c r="Z128" s="57"/>
      <c r="AA128" s="42"/>
      <c r="AB128" s="42"/>
      <c r="AC128" s="67"/>
      <c r="AD128" s="69"/>
      <c r="AE128" s="69"/>
      <c r="AF128" s="39"/>
      <c r="AG128" s="41"/>
      <c r="AH128" s="41"/>
      <c r="AI128" s="67" t="s">
        <v>569</v>
      </c>
      <c r="AJ128" s="69"/>
      <c r="AK128" s="69"/>
      <c r="AL128" s="39"/>
      <c r="AM128" s="41"/>
      <c r="AN128" s="41"/>
      <c r="AO128" s="67"/>
      <c r="AP128" s="69"/>
      <c r="AQ128" s="69"/>
      <c r="AR128" s="39"/>
      <c r="AS128" s="82"/>
      <c r="AT128" s="82"/>
      <c r="AU128" s="67"/>
      <c r="AV128" s="69"/>
      <c r="AW128" s="69"/>
      <c r="AX128" s="39"/>
      <c r="AY128" s="41"/>
      <c r="AZ128" s="41"/>
      <c r="BA128" s="67"/>
      <c r="BB128" s="69"/>
      <c r="BC128" s="69"/>
      <c r="BD128" s="41"/>
      <c r="BE128" s="41"/>
      <c r="BF128" s="41"/>
      <c r="BG128" s="67"/>
      <c r="BH128" s="69"/>
      <c r="BI128" s="69"/>
      <c r="BJ128" s="39"/>
      <c r="BK128" s="41"/>
      <c r="BL128" s="41"/>
      <c r="BM128" s="68"/>
      <c r="BN128" s="68"/>
      <c r="BO128" s="68"/>
      <c r="BP128" s="39"/>
      <c r="BQ128" s="41"/>
      <c r="BR128" s="41"/>
    </row>
    <row r="129" spans="1:70" ht="89.25" customHeight="1" outlineLevel="1">
      <c r="A129" s="15" t="s">
        <v>1245</v>
      </c>
      <c r="B129" s="15" t="s">
        <v>1246</v>
      </c>
      <c r="C129" s="49"/>
      <c r="D129" s="48" t="s">
        <v>721</v>
      </c>
      <c r="E129" s="47" t="s">
        <v>1247</v>
      </c>
      <c r="F129" s="15">
        <f>COUNTIF(K129:EI129,"Yes")</f>
        <v>9</v>
      </c>
      <c r="G129" s="15">
        <f>COUNTIF(K129:EI129,"No")</f>
        <v>11</v>
      </c>
      <c r="H129" s="87">
        <f>F129/(F129+G129)</f>
        <v>0.45</v>
      </c>
      <c r="I129" s="15" t="s">
        <v>83</v>
      </c>
      <c r="J129" s="15" t="s">
        <v>1912</v>
      </c>
      <c r="K129" s="69" t="s">
        <v>645</v>
      </c>
      <c r="L129" s="69" t="s">
        <v>613</v>
      </c>
      <c r="M129" s="69"/>
      <c r="N129" s="41" t="s">
        <v>569</v>
      </c>
      <c r="O129" s="41"/>
      <c r="P129" s="41"/>
      <c r="Q129" s="70" t="s">
        <v>569</v>
      </c>
      <c r="R129" s="70"/>
      <c r="S129" s="70"/>
      <c r="T129" s="42" t="s">
        <v>569</v>
      </c>
      <c r="U129" s="42"/>
      <c r="V129" s="42"/>
      <c r="W129" s="70" t="s">
        <v>645</v>
      </c>
      <c r="X129" s="70"/>
      <c r="Y129" s="70"/>
      <c r="Z129" s="42" t="s">
        <v>645</v>
      </c>
      <c r="AA129" s="42"/>
      <c r="AB129" s="42" t="s">
        <v>218</v>
      </c>
      <c r="AC129" s="69" t="s">
        <v>569</v>
      </c>
      <c r="AD129" s="69"/>
      <c r="AE129" s="69"/>
      <c r="AF129" s="41" t="s">
        <v>569</v>
      </c>
      <c r="AG129" s="41"/>
      <c r="AH129" s="41"/>
      <c r="AI129" s="69" t="s">
        <v>569</v>
      </c>
      <c r="AJ129" s="69"/>
      <c r="AK129" s="69"/>
      <c r="AL129" s="41" t="s">
        <v>569</v>
      </c>
      <c r="AM129" s="41"/>
      <c r="AN129" s="41"/>
      <c r="AO129" s="69" t="s">
        <v>645</v>
      </c>
      <c r="AP129" s="69" t="s">
        <v>936</v>
      </c>
      <c r="AQ129" s="69"/>
      <c r="AR129" s="82" t="s">
        <v>645</v>
      </c>
      <c r="AS129" s="82" t="s">
        <v>1726</v>
      </c>
      <c r="AT129" s="82"/>
      <c r="AU129" s="69" t="s">
        <v>569</v>
      </c>
      <c r="AV129" s="69"/>
      <c r="AW129" s="69"/>
      <c r="AX129" s="41" t="s">
        <v>645</v>
      </c>
      <c r="AY129" s="43" t="s">
        <v>1196</v>
      </c>
      <c r="AZ129" s="41"/>
      <c r="BA129" s="69" t="s">
        <v>569</v>
      </c>
      <c r="BB129" s="69"/>
      <c r="BC129" s="69"/>
      <c r="BD129" s="41" t="s">
        <v>645</v>
      </c>
      <c r="BE129" s="41" t="s">
        <v>1998</v>
      </c>
      <c r="BF129" s="41"/>
      <c r="BG129" s="69" t="s">
        <v>569</v>
      </c>
      <c r="BH129" s="69"/>
      <c r="BI129" s="69"/>
      <c r="BJ129" s="41" t="s">
        <v>645</v>
      </c>
      <c r="BK129" s="41" t="s">
        <v>1644</v>
      </c>
      <c r="BL129" s="41"/>
      <c r="BM129" s="69" t="s">
        <v>569</v>
      </c>
      <c r="BN129" s="69"/>
      <c r="BO129" s="69"/>
      <c r="BP129" s="41" t="s">
        <v>645</v>
      </c>
      <c r="BQ129" s="41" t="s">
        <v>1880</v>
      </c>
      <c r="BR129" s="41" t="s">
        <v>1881</v>
      </c>
    </row>
    <row r="130" spans="1:70" ht="51" outlineLevel="1">
      <c r="A130" s="15" t="s">
        <v>1248</v>
      </c>
      <c r="B130" s="15" t="s">
        <v>1249</v>
      </c>
      <c r="C130" s="47"/>
      <c r="D130" s="48" t="s">
        <v>1241</v>
      </c>
      <c r="E130" s="48" t="s">
        <v>1250</v>
      </c>
      <c r="F130" s="15">
        <f>COUNTIF(K130:EI130,"Yes")</f>
        <v>8</v>
      </c>
      <c r="G130" s="15">
        <f>COUNTIF(K130:EI130,"No")</f>
        <v>12</v>
      </c>
      <c r="H130" s="87">
        <f>F130/(F130+G130)</f>
        <v>0.4</v>
      </c>
      <c r="I130" s="15" t="s">
        <v>84</v>
      </c>
      <c r="J130" s="15"/>
      <c r="K130" s="69" t="s">
        <v>645</v>
      </c>
      <c r="L130" s="69"/>
      <c r="M130" s="69"/>
      <c r="N130" s="41" t="s">
        <v>569</v>
      </c>
      <c r="O130" s="41"/>
      <c r="P130" s="41"/>
      <c r="Q130" s="70" t="s">
        <v>569</v>
      </c>
      <c r="R130" s="70"/>
      <c r="S130" s="70"/>
      <c r="T130" s="42" t="s">
        <v>569</v>
      </c>
      <c r="U130" s="42"/>
      <c r="V130" s="42"/>
      <c r="W130" s="70" t="s">
        <v>645</v>
      </c>
      <c r="X130" s="70"/>
      <c r="Y130" s="70"/>
      <c r="Z130" s="42" t="s">
        <v>645</v>
      </c>
      <c r="AA130" s="42"/>
      <c r="AB130" s="42" t="s">
        <v>219</v>
      </c>
      <c r="AC130" s="69" t="s">
        <v>569</v>
      </c>
      <c r="AD130" s="69"/>
      <c r="AE130" s="69"/>
      <c r="AF130" s="41" t="s">
        <v>569</v>
      </c>
      <c r="AG130" s="41"/>
      <c r="AH130" s="41"/>
      <c r="AI130" s="69" t="s">
        <v>569</v>
      </c>
      <c r="AJ130" s="69"/>
      <c r="AK130" s="69"/>
      <c r="AL130" s="41" t="s">
        <v>569</v>
      </c>
      <c r="AM130" s="41"/>
      <c r="AN130" s="41"/>
      <c r="AO130" s="69" t="s">
        <v>645</v>
      </c>
      <c r="AP130" s="69" t="s">
        <v>936</v>
      </c>
      <c r="AQ130" s="69"/>
      <c r="AR130" s="82" t="s">
        <v>645</v>
      </c>
      <c r="AS130" s="82"/>
      <c r="AT130" s="82"/>
      <c r="AU130" s="69" t="s">
        <v>569</v>
      </c>
      <c r="AV130" s="69"/>
      <c r="AW130" s="69"/>
      <c r="AX130" s="41" t="s">
        <v>569</v>
      </c>
      <c r="AY130" s="41"/>
      <c r="AZ130" s="41"/>
      <c r="BA130" s="69" t="s">
        <v>569</v>
      </c>
      <c r="BB130" s="69"/>
      <c r="BC130" s="69"/>
      <c r="BD130" s="41" t="s">
        <v>645</v>
      </c>
      <c r="BE130" s="41"/>
      <c r="BF130" s="41"/>
      <c r="BG130" s="69" t="s">
        <v>569</v>
      </c>
      <c r="BH130" s="69"/>
      <c r="BI130" s="69"/>
      <c r="BJ130" s="41" t="s">
        <v>645</v>
      </c>
      <c r="BK130" s="41"/>
      <c r="BL130" s="41"/>
      <c r="BM130" s="69" t="s">
        <v>569</v>
      </c>
      <c r="BN130" s="69"/>
      <c r="BO130" s="69"/>
      <c r="BP130" s="41" t="s">
        <v>645</v>
      </c>
      <c r="BQ130" s="41" t="s">
        <v>1882</v>
      </c>
      <c r="BR130" s="41"/>
    </row>
    <row r="131" spans="1:70" ht="51" outlineLevel="1">
      <c r="A131" s="15" t="s">
        <v>1251</v>
      </c>
      <c r="B131" s="15" t="s">
        <v>722</v>
      </c>
      <c r="C131" s="47"/>
      <c r="D131" s="35" t="s">
        <v>740</v>
      </c>
      <c r="E131" s="48" t="s">
        <v>1252</v>
      </c>
      <c r="F131" s="15">
        <f>COUNTIF(K131:EI131,"Yes")</f>
        <v>7</v>
      </c>
      <c r="G131" s="15">
        <f>COUNTIF(K131:EI131,"No")</f>
        <v>13</v>
      </c>
      <c r="H131" s="87">
        <f>F131/(F131+G131)</f>
        <v>0.35</v>
      </c>
      <c r="I131" s="15" t="s">
        <v>111</v>
      </c>
      <c r="J131" s="15"/>
      <c r="K131" s="69" t="s">
        <v>645</v>
      </c>
      <c r="L131" s="69"/>
      <c r="M131" s="69"/>
      <c r="N131" s="41" t="s">
        <v>569</v>
      </c>
      <c r="O131" s="41"/>
      <c r="P131" s="41"/>
      <c r="Q131" s="70" t="s">
        <v>569</v>
      </c>
      <c r="R131" s="70"/>
      <c r="S131" s="70"/>
      <c r="T131" s="42" t="s">
        <v>569</v>
      </c>
      <c r="U131" s="42"/>
      <c r="V131" s="42"/>
      <c r="W131" s="70" t="s">
        <v>645</v>
      </c>
      <c r="X131" s="70"/>
      <c r="Y131" s="70"/>
      <c r="Z131" s="42" t="s">
        <v>645</v>
      </c>
      <c r="AA131" s="42"/>
      <c r="AB131" s="42"/>
      <c r="AC131" s="69" t="s">
        <v>569</v>
      </c>
      <c r="AD131" s="69"/>
      <c r="AE131" s="69"/>
      <c r="AF131" s="41" t="s">
        <v>569</v>
      </c>
      <c r="AG131" s="41"/>
      <c r="AH131" s="41"/>
      <c r="AI131" s="69" t="s">
        <v>569</v>
      </c>
      <c r="AJ131" s="69"/>
      <c r="AK131" s="69"/>
      <c r="AL131" s="41" t="s">
        <v>569</v>
      </c>
      <c r="AM131" s="41"/>
      <c r="AN131" s="41"/>
      <c r="AO131" s="69" t="s">
        <v>645</v>
      </c>
      <c r="AP131" s="69" t="s">
        <v>936</v>
      </c>
      <c r="AQ131" s="69"/>
      <c r="AR131" s="82" t="s">
        <v>569</v>
      </c>
      <c r="AS131" s="82"/>
      <c r="AT131" s="82"/>
      <c r="AU131" s="69" t="s">
        <v>569</v>
      </c>
      <c r="AV131" s="69"/>
      <c r="AW131" s="69"/>
      <c r="AX131" s="41" t="s">
        <v>569</v>
      </c>
      <c r="AY131" s="41"/>
      <c r="AZ131" s="41"/>
      <c r="BA131" s="69" t="s">
        <v>569</v>
      </c>
      <c r="BB131" s="69"/>
      <c r="BC131" s="69"/>
      <c r="BD131" s="41" t="s">
        <v>645</v>
      </c>
      <c r="BE131" s="41"/>
      <c r="BF131" s="41"/>
      <c r="BG131" s="69" t="s">
        <v>569</v>
      </c>
      <c r="BH131" s="69"/>
      <c r="BI131" s="69"/>
      <c r="BJ131" s="41" t="s">
        <v>645</v>
      </c>
      <c r="BK131" s="41"/>
      <c r="BL131" s="41"/>
      <c r="BM131" s="69" t="s">
        <v>569</v>
      </c>
      <c r="BN131" s="69"/>
      <c r="BO131" s="69"/>
      <c r="BP131" s="41" t="s">
        <v>645</v>
      </c>
      <c r="BQ131" s="41"/>
      <c r="BR131" s="41"/>
    </row>
    <row r="132" spans="1:70" ht="140.25" outlineLevel="1">
      <c r="A132" s="15" t="s">
        <v>1253</v>
      </c>
      <c r="B132" s="15" t="s">
        <v>1254</v>
      </c>
      <c r="C132" s="47"/>
      <c r="D132" s="35" t="s">
        <v>1255</v>
      </c>
      <c r="E132" s="48" t="s">
        <v>1256</v>
      </c>
      <c r="F132" s="15">
        <f>COUNTIF(K132:EI132,"Yes")</f>
        <v>7</v>
      </c>
      <c r="G132" s="15">
        <f>COUNTIF(K132:EI132,"No")</f>
        <v>13</v>
      </c>
      <c r="H132" s="87">
        <f>F132/(F132+G132)</f>
        <v>0.35</v>
      </c>
      <c r="I132" s="15" t="s">
        <v>112</v>
      </c>
      <c r="J132" s="15" t="s">
        <v>85</v>
      </c>
      <c r="K132" s="69" t="s">
        <v>645</v>
      </c>
      <c r="L132" s="69" t="s">
        <v>614</v>
      </c>
      <c r="M132" s="69"/>
      <c r="N132" s="41" t="s">
        <v>569</v>
      </c>
      <c r="O132" s="41"/>
      <c r="P132" s="41"/>
      <c r="Q132" s="70" t="s">
        <v>569</v>
      </c>
      <c r="R132" s="70"/>
      <c r="S132" s="70"/>
      <c r="T132" s="42" t="s">
        <v>569</v>
      </c>
      <c r="U132" s="42"/>
      <c r="V132" s="42"/>
      <c r="W132" s="70" t="s">
        <v>645</v>
      </c>
      <c r="X132" s="70"/>
      <c r="Y132" s="70"/>
      <c r="Z132" s="42" t="s">
        <v>645</v>
      </c>
      <c r="AA132" s="42"/>
      <c r="AB132" s="42"/>
      <c r="AC132" s="69" t="s">
        <v>569</v>
      </c>
      <c r="AD132" s="69"/>
      <c r="AE132" s="69"/>
      <c r="AF132" s="41" t="s">
        <v>569</v>
      </c>
      <c r="AG132" s="41"/>
      <c r="AH132" s="41"/>
      <c r="AI132" s="69" t="s">
        <v>569</v>
      </c>
      <c r="AJ132" s="69"/>
      <c r="AK132" s="69"/>
      <c r="AL132" s="41" t="s">
        <v>569</v>
      </c>
      <c r="AM132" s="41"/>
      <c r="AN132" s="41"/>
      <c r="AO132" s="69" t="s">
        <v>645</v>
      </c>
      <c r="AP132" s="69" t="s">
        <v>936</v>
      </c>
      <c r="AQ132" s="69"/>
      <c r="AR132" s="82" t="s">
        <v>569</v>
      </c>
      <c r="AS132" s="82"/>
      <c r="AT132" s="82"/>
      <c r="AU132" s="69" t="s">
        <v>569</v>
      </c>
      <c r="AV132" s="69"/>
      <c r="AW132" s="69"/>
      <c r="AX132" s="41" t="s">
        <v>645</v>
      </c>
      <c r="AY132" s="43" t="s">
        <v>1197</v>
      </c>
      <c r="AZ132" s="41"/>
      <c r="BA132" s="69" t="s">
        <v>569</v>
      </c>
      <c r="BB132" s="69"/>
      <c r="BC132" s="69"/>
      <c r="BD132" s="41" t="s">
        <v>645</v>
      </c>
      <c r="BE132" s="41" t="s">
        <v>2037</v>
      </c>
      <c r="BF132" s="41"/>
      <c r="BG132" s="69" t="s">
        <v>569</v>
      </c>
      <c r="BH132" s="69"/>
      <c r="BI132" s="69"/>
      <c r="BJ132" s="41" t="s">
        <v>569</v>
      </c>
      <c r="BK132" s="41"/>
      <c r="BL132" s="41"/>
      <c r="BM132" s="69" t="s">
        <v>569</v>
      </c>
      <c r="BN132" s="69"/>
      <c r="BO132" s="69"/>
      <c r="BP132" s="41" t="s">
        <v>645</v>
      </c>
      <c r="BQ132" s="41"/>
      <c r="BR132" s="41" t="s">
        <v>1883</v>
      </c>
    </row>
    <row r="133" spans="1:70" ht="89.25" outlineLevel="1">
      <c r="A133" s="15" t="s">
        <v>1257</v>
      </c>
      <c r="B133" s="15" t="s">
        <v>1258</v>
      </c>
      <c r="C133" s="47"/>
      <c r="D133" s="35" t="s">
        <v>1259</v>
      </c>
      <c r="E133" s="48" t="s">
        <v>1256</v>
      </c>
      <c r="F133" s="15">
        <f>COUNTIF(K133:EI133,"Yes")</f>
        <v>6</v>
      </c>
      <c r="G133" s="15">
        <f>COUNTIF(K133:EI133,"No")</f>
        <v>14</v>
      </c>
      <c r="H133" s="87">
        <f>F133/(F133+G133)</f>
        <v>0.3</v>
      </c>
      <c r="I133" s="15"/>
      <c r="J133" s="15"/>
      <c r="K133" s="69" t="s">
        <v>645</v>
      </c>
      <c r="L133" s="69"/>
      <c r="M133" s="69"/>
      <c r="N133" s="41" t="s">
        <v>569</v>
      </c>
      <c r="O133" s="41"/>
      <c r="P133" s="41"/>
      <c r="Q133" s="70" t="s">
        <v>569</v>
      </c>
      <c r="R133" s="70"/>
      <c r="S133" s="70"/>
      <c r="T133" s="42" t="s">
        <v>569</v>
      </c>
      <c r="U133" s="42"/>
      <c r="V133" s="42"/>
      <c r="W133" s="70" t="s">
        <v>645</v>
      </c>
      <c r="X133" s="70"/>
      <c r="Y133" s="70"/>
      <c r="Z133" s="42" t="s">
        <v>645</v>
      </c>
      <c r="AA133" s="42"/>
      <c r="AB133" s="57" t="s">
        <v>220</v>
      </c>
      <c r="AC133" s="69" t="s">
        <v>569</v>
      </c>
      <c r="AD133" s="69"/>
      <c r="AE133" s="69"/>
      <c r="AF133" s="41" t="s">
        <v>569</v>
      </c>
      <c r="AG133" s="41"/>
      <c r="AH133" s="41"/>
      <c r="AI133" s="69" t="s">
        <v>569</v>
      </c>
      <c r="AJ133" s="69"/>
      <c r="AK133" s="69"/>
      <c r="AL133" s="41" t="s">
        <v>569</v>
      </c>
      <c r="AM133" s="41"/>
      <c r="AN133" s="41"/>
      <c r="AO133" s="69" t="s">
        <v>569</v>
      </c>
      <c r="AP133" s="69"/>
      <c r="AQ133" s="69" t="s">
        <v>959</v>
      </c>
      <c r="AR133" s="82" t="s">
        <v>569</v>
      </c>
      <c r="AS133" s="82"/>
      <c r="AT133" s="82"/>
      <c r="AU133" s="69" t="s">
        <v>569</v>
      </c>
      <c r="AV133" s="69"/>
      <c r="AW133" s="69"/>
      <c r="AX133" s="41" t="s">
        <v>645</v>
      </c>
      <c r="AY133" s="41"/>
      <c r="AZ133" s="41"/>
      <c r="BA133" s="69" t="s">
        <v>569</v>
      </c>
      <c r="BB133" s="69"/>
      <c r="BC133" s="69"/>
      <c r="BD133" s="41" t="s">
        <v>645</v>
      </c>
      <c r="BE133" s="41"/>
      <c r="BF133" s="41"/>
      <c r="BG133" s="69" t="s">
        <v>569</v>
      </c>
      <c r="BH133" s="69"/>
      <c r="BI133" s="69"/>
      <c r="BJ133" s="41" t="s">
        <v>569</v>
      </c>
      <c r="BK133" s="41"/>
      <c r="BL133" s="41"/>
      <c r="BM133" s="69" t="s">
        <v>569</v>
      </c>
      <c r="BN133" s="69"/>
      <c r="BO133" s="69"/>
      <c r="BP133" s="41" t="s">
        <v>645</v>
      </c>
      <c r="BQ133" s="41"/>
      <c r="BR133" s="41"/>
    </row>
    <row r="134" spans="1:70" ht="25.5">
      <c r="A134" s="18" t="s">
        <v>1420</v>
      </c>
      <c r="B134" s="15"/>
      <c r="C134" s="47"/>
      <c r="D134" s="48"/>
      <c r="E134" s="48"/>
      <c r="F134" s="48"/>
      <c r="G134" s="48"/>
      <c r="H134" s="87"/>
      <c r="I134" s="48"/>
      <c r="J134" s="48"/>
      <c r="K134" s="69"/>
      <c r="L134" s="69"/>
      <c r="M134" s="69"/>
      <c r="N134" s="41"/>
      <c r="O134" s="41"/>
      <c r="P134" s="41"/>
      <c r="Q134" s="69"/>
      <c r="R134" s="69"/>
      <c r="S134" s="69"/>
      <c r="T134" s="41"/>
      <c r="U134" s="41"/>
      <c r="V134" s="41"/>
      <c r="W134" s="69"/>
      <c r="X134" s="69"/>
      <c r="Y134" s="69"/>
      <c r="Z134" s="42"/>
      <c r="AA134" s="42"/>
      <c r="AB134" s="42"/>
      <c r="AC134" s="69"/>
      <c r="AD134" s="69"/>
      <c r="AE134" s="69"/>
      <c r="AF134" s="41"/>
      <c r="AG134" s="41"/>
      <c r="AH134" s="41"/>
      <c r="AI134" s="69"/>
      <c r="AJ134" s="69"/>
      <c r="AK134" s="69"/>
      <c r="AL134" s="41"/>
      <c r="AM134" s="41"/>
      <c r="AN134" s="41"/>
      <c r="AO134" s="69"/>
      <c r="AP134" s="69"/>
      <c r="AQ134" s="69"/>
      <c r="AR134" s="82"/>
      <c r="AS134" s="82"/>
      <c r="AT134" s="82"/>
      <c r="AU134" s="69"/>
      <c r="AV134" s="69"/>
      <c r="AW134" s="69"/>
      <c r="AX134" s="41"/>
      <c r="AY134" s="41"/>
      <c r="AZ134" s="41"/>
      <c r="BA134" s="69"/>
      <c r="BB134" s="69"/>
      <c r="BC134" s="69"/>
      <c r="BD134" s="41"/>
      <c r="BE134" s="41"/>
      <c r="BF134" s="41"/>
      <c r="BG134" s="69"/>
      <c r="BH134" s="69"/>
      <c r="BI134" s="69"/>
      <c r="BJ134" s="41"/>
      <c r="BK134" s="41"/>
      <c r="BL134" s="41"/>
      <c r="BM134" s="69"/>
      <c r="BN134" s="69"/>
      <c r="BO134" s="69"/>
      <c r="BP134" s="41"/>
      <c r="BQ134" s="41"/>
      <c r="BR134" s="41"/>
    </row>
    <row r="135" spans="1:70" ht="319.5" customHeight="1">
      <c r="A135" s="17" t="s">
        <v>513</v>
      </c>
      <c r="B135" s="15" t="s">
        <v>1261</v>
      </c>
      <c r="C135" s="48" t="s">
        <v>1898</v>
      </c>
      <c r="D135" s="47"/>
      <c r="E135" s="47"/>
      <c r="F135" s="47"/>
      <c r="G135" s="47"/>
      <c r="H135" s="47"/>
      <c r="I135" s="47"/>
      <c r="J135" s="47" t="s">
        <v>1478</v>
      </c>
      <c r="K135" s="69"/>
      <c r="L135" s="69"/>
      <c r="M135" s="69"/>
      <c r="N135" s="41"/>
      <c r="O135" s="41"/>
      <c r="P135" s="41"/>
      <c r="Q135" s="69"/>
      <c r="R135" s="69"/>
      <c r="S135" s="69"/>
      <c r="T135" s="41"/>
      <c r="U135" s="41"/>
      <c r="V135" s="41"/>
      <c r="W135" s="69"/>
      <c r="X135" s="69"/>
      <c r="Y135" s="69" t="s">
        <v>1082</v>
      </c>
      <c r="Z135" s="42"/>
      <c r="AA135" s="42"/>
      <c r="AB135" s="42"/>
      <c r="AC135" s="69"/>
      <c r="AD135" s="69"/>
      <c r="AE135" s="69"/>
      <c r="AF135" s="41"/>
      <c r="AG135" s="41"/>
      <c r="AH135" s="41"/>
      <c r="AI135" s="69" t="s">
        <v>645</v>
      </c>
      <c r="AJ135" s="69"/>
      <c r="AK135" s="69"/>
      <c r="AL135" s="41"/>
      <c r="AM135" s="41"/>
      <c r="AN135" s="41"/>
      <c r="AO135" s="69"/>
      <c r="AP135" s="69"/>
      <c r="AQ135" s="69"/>
      <c r="AR135" s="82"/>
      <c r="AS135" s="82"/>
      <c r="AT135" s="82"/>
      <c r="AU135" s="69"/>
      <c r="AV135" s="69"/>
      <c r="AW135" s="69"/>
      <c r="AX135" s="41"/>
      <c r="AY135" s="41"/>
      <c r="AZ135" s="41"/>
      <c r="BA135" s="69"/>
      <c r="BB135" s="69"/>
      <c r="BC135" s="69"/>
      <c r="BD135" s="41"/>
      <c r="BE135" s="41"/>
      <c r="BF135" s="41"/>
      <c r="BG135" s="69"/>
      <c r="BH135" s="69"/>
      <c r="BI135" s="69"/>
      <c r="BJ135" s="41"/>
      <c r="BK135" s="41"/>
      <c r="BL135" s="41"/>
      <c r="BM135" s="69"/>
      <c r="BN135" s="69"/>
      <c r="BO135" s="68"/>
      <c r="BP135" s="41"/>
      <c r="BQ135" s="41"/>
      <c r="BR135" s="41"/>
    </row>
    <row r="136" spans="1:70" ht="117.75" customHeight="1" outlineLevel="1">
      <c r="A136" s="15" t="s">
        <v>1379</v>
      </c>
      <c r="B136" s="21" t="s">
        <v>1260</v>
      </c>
      <c r="C136" s="49"/>
      <c r="D136" s="48" t="s">
        <v>1333</v>
      </c>
      <c r="E136" s="47" t="s">
        <v>1262</v>
      </c>
      <c r="F136" s="15">
        <f aca="true" t="shared" si="33" ref="F136:F144">COUNTIF(K136:EI136,"Yes")</f>
        <v>14</v>
      </c>
      <c r="G136" s="15">
        <f aca="true" t="shared" si="34" ref="G136:G144">COUNTIF(K136:EI136,"No")</f>
        <v>6</v>
      </c>
      <c r="H136" s="87">
        <f aca="true" t="shared" si="35" ref="H136:H144">F136/(F136+G136)</f>
        <v>0.7</v>
      </c>
      <c r="I136" s="15" t="s">
        <v>86</v>
      </c>
      <c r="J136" s="15" t="s">
        <v>87</v>
      </c>
      <c r="K136" s="69" t="s">
        <v>645</v>
      </c>
      <c r="L136" s="69" t="s">
        <v>615</v>
      </c>
      <c r="M136" s="69"/>
      <c r="N136" s="41" t="s">
        <v>569</v>
      </c>
      <c r="O136" s="41"/>
      <c r="P136" s="41"/>
      <c r="Q136" s="69" t="s">
        <v>569</v>
      </c>
      <c r="R136" s="69"/>
      <c r="S136" s="69"/>
      <c r="T136" s="42" t="s">
        <v>569</v>
      </c>
      <c r="U136" s="42"/>
      <c r="V136" s="42"/>
      <c r="W136" s="70" t="s">
        <v>645</v>
      </c>
      <c r="X136" s="70"/>
      <c r="Y136" s="70" t="s">
        <v>457</v>
      </c>
      <c r="Z136" s="42" t="s">
        <v>645</v>
      </c>
      <c r="AA136" s="42" t="s">
        <v>215</v>
      </c>
      <c r="AB136" s="42"/>
      <c r="AC136" s="69" t="s">
        <v>645</v>
      </c>
      <c r="AD136" s="69" t="s">
        <v>125</v>
      </c>
      <c r="AE136" s="69" t="s">
        <v>1914</v>
      </c>
      <c r="AF136" s="41" t="s">
        <v>645</v>
      </c>
      <c r="AG136" s="41"/>
      <c r="AH136" s="41"/>
      <c r="AI136" s="69" t="s">
        <v>645</v>
      </c>
      <c r="AJ136" s="69" t="s">
        <v>875</v>
      </c>
      <c r="AK136" s="69"/>
      <c r="AL136" s="41" t="s">
        <v>569</v>
      </c>
      <c r="AM136" s="41"/>
      <c r="AN136" s="41"/>
      <c r="AO136" s="69" t="s">
        <v>645</v>
      </c>
      <c r="AP136" s="69" t="s">
        <v>936</v>
      </c>
      <c r="AQ136" s="69"/>
      <c r="AR136" s="82" t="s">
        <v>645</v>
      </c>
      <c r="AS136" s="82" t="s">
        <v>1727</v>
      </c>
      <c r="AT136" s="82"/>
      <c r="AU136" s="69" t="s">
        <v>645</v>
      </c>
      <c r="AV136" s="69" t="s">
        <v>1953</v>
      </c>
      <c r="AW136" s="69" t="s">
        <v>1954</v>
      </c>
      <c r="AX136" s="41" t="s">
        <v>645</v>
      </c>
      <c r="AY136" s="43" t="s">
        <v>1198</v>
      </c>
      <c r="AZ136" s="41"/>
      <c r="BA136" s="69" t="s">
        <v>645</v>
      </c>
      <c r="BB136" s="69" t="s">
        <v>2018</v>
      </c>
      <c r="BC136" s="69"/>
      <c r="BD136" s="41" t="s">
        <v>645</v>
      </c>
      <c r="BE136" s="41" t="s">
        <v>1998</v>
      </c>
      <c r="BF136" s="41"/>
      <c r="BG136" s="69" t="s">
        <v>569</v>
      </c>
      <c r="BH136" s="69"/>
      <c r="BI136" s="69"/>
      <c r="BJ136" s="41" t="s">
        <v>645</v>
      </c>
      <c r="BK136" s="41" t="s">
        <v>1632</v>
      </c>
      <c r="BL136" s="41"/>
      <c r="BM136" s="69" t="s">
        <v>569</v>
      </c>
      <c r="BN136" s="69"/>
      <c r="BO136" s="69"/>
      <c r="BP136" s="41" t="s">
        <v>645</v>
      </c>
      <c r="BQ136" s="41"/>
      <c r="BR136" s="41" t="s">
        <v>1884</v>
      </c>
    </row>
    <row r="137" spans="1:70" ht="409.5" outlineLevel="1">
      <c r="A137" s="15" t="s">
        <v>1263</v>
      </c>
      <c r="B137" s="15" t="s">
        <v>1264</v>
      </c>
      <c r="C137" s="47" t="s">
        <v>1154</v>
      </c>
      <c r="D137" s="48" t="s">
        <v>1265</v>
      </c>
      <c r="E137" s="48" t="s">
        <v>1266</v>
      </c>
      <c r="F137" s="15">
        <f t="shared" si="33"/>
        <v>13</v>
      </c>
      <c r="G137" s="15">
        <f t="shared" si="34"/>
        <v>7</v>
      </c>
      <c r="H137" s="87">
        <f t="shared" si="35"/>
        <v>0.65</v>
      </c>
      <c r="I137" s="15" t="s">
        <v>88</v>
      </c>
      <c r="J137" s="15" t="s">
        <v>1915</v>
      </c>
      <c r="K137" s="69" t="s">
        <v>645</v>
      </c>
      <c r="L137" s="69" t="s">
        <v>607</v>
      </c>
      <c r="M137" s="69"/>
      <c r="N137" s="41" t="s">
        <v>569</v>
      </c>
      <c r="O137" s="41"/>
      <c r="P137" s="41"/>
      <c r="Q137" s="69" t="s">
        <v>645</v>
      </c>
      <c r="R137" s="69" t="s">
        <v>205</v>
      </c>
      <c r="S137" s="69"/>
      <c r="T137" s="42" t="s">
        <v>569</v>
      </c>
      <c r="U137" s="42"/>
      <c r="V137" s="42"/>
      <c r="W137" s="70" t="s">
        <v>645</v>
      </c>
      <c r="X137" s="70"/>
      <c r="Y137" s="70"/>
      <c r="Z137" s="42" t="s">
        <v>645</v>
      </c>
      <c r="AA137" s="42" t="s">
        <v>215</v>
      </c>
      <c r="AB137" s="42"/>
      <c r="AC137" s="69" t="s">
        <v>645</v>
      </c>
      <c r="AD137" s="69" t="s">
        <v>491</v>
      </c>
      <c r="AE137" s="69" t="s">
        <v>623</v>
      </c>
      <c r="AF137" s="41" t="s">
        <v>645</v>
      </c>
      <c r="AG137" s="41"/>
      <c r="AH137" s="41"/>
      <c r="AI137" s="69" t="s">
        <v>569</v>
      </c>
      <c r="AJ137" s="69"/>
      <c r="AK137" s="69"/>
      <c r="AL137" s="41" t="s">
        <v>645</v>
      </c>
      <c r="AM137" s="41" t="s">
        <v>916</v>
      </c>
      <c r="AN137" s="41"/>
      <c r="AO137" s="69" t="s">
        <v>645</v>
      </c>
      <c r="AP137" s="69" t="s">
        <v>936</v>
      </c>
      <c r="AQ137" s="69"/>
      <c r="AR137" s="82" t="s">
        <v>569</v>
      </c>
      <c r="AS137" s="82"/>
      <c r="AT137" s="82" t="s">
        <v>1728</v>
      </c>
      <c r="AU137" s="69" t="s">
        <v>645</v>
      </c>
      <c r="AV137" s="69" t="s">
        <v>1955</v>
      </c>
      <c r="AW137" s="69" t="s">
        <v>1956</v>
      </c>
      <c r="AX137" s="41" t="s">
        <v>569</v>
      </c>
      <c r="AY137" s="41"/>
      <c r="AZ137" s="41"/>
      <c r="BA137" s="69" t="s">
        <v>645</v>
      </c>
      <c r="BB137" s="69" t="s">
        <v>2018</v>
      </c>
      <c r="BC137" s="69"/>
      <c r="BD137" s="41" t="s">
        <v>645</v>
      </c>
      <c r="BE137" s="41" t="s">
        <v>1998</v>
      </c>
      <c r="BF137" s="41"/>
      <c r="BG137" s="69" t="s">
        <v>645</v>
      </c>
      <c r="BH137" s="69" t="s">
        <v>1940</v>
      </c>
      <c r="BI137" s="69"/>
      <c r="BJ137" s="41" t="s">
        <v>569</v>
      </c>
      <c r="BK137" s="41"/>
      <c r="BL137" s="41"/>
      <c r="BM137" s="69" t="s">
        <v>645</v>
      </c>
      <c r="BN137" s="69" t="s">
        <v>1321</v>
      </c>
      <c r="BO137" s="69"/>
      <c r="BP137" s="41" t="s">
        <v>569</v>
      </c>
      <c r="BQ137" s="41"/>
      <c r="BR137" s="41" t="s">
        <v>1885</v>
      </c>
    </row>
    <row r="138" spans="1:70" ht="25.5" outlineLevel="1">
      <c r="A138" s="15" t="s">
        <v>1251</v>
      </c>
      <c r="B138" s="15" t="s">
        <v>1267</v>
      </c>
      <c r="C138" s="47"/>
      <c r="D138" s="35" t="s">
        <v>799</v>
      </c>
      <c r="E138" s="48" t="s">
        <v>1266</v>
      </c>
      <c r="F138" s="15">
        <f t="shared" si="33"/>
        <v>13</v>
      </c>
      <c r="G138" s="15">
        <f t="shared" si="34"/>
        <v>7</v>
      </c>
      <c r="H138" s="87">
        <f t="shared" si="35"/>
        <v>0.65</v>
      </c>
      <c r="I138" s="15"/>
      <c r="J138" s="15"/>
      <c r="K138" s="69" t="s">
        <v>645</v>
      </c>
      <c r="L138" s="69"/>
      <c r="M138" s="69"/>
      <c r="N138" s="41" t="s">
        <v>569</v>
      </c>
      <c r="O138" s="41"/>
      <c r="P138" s="41"/>
      <c r="Q138" s="81" t="s">
        <v>569</v>
      </c>
      <c r="R138" s="69"/>
      <c r="S138" s="69"/>
      <c r="T138" s="42" t="s">
        <v>569</v>
      </c>
      <c r="U138" s="42"/>
      <c r="V138" s="42"/>
      <c r="W138" s="70" t="s">
        <v>645</v>
      </c>
      <c r="X138" s="70"/>
      <c r="Y138" s="70"/>
      <c r="Z138" s="42" t="s">
        <v>645</v>
      </c>
      <c r="AA138" s="42"/>
      <c r="AB138" s="42"/>
      <c r="AC138" s="69" t="s">
        <v>645</v>
      </c>
      <c r="AD138" s="69"/>
      <c r="AE138" s="112"/>
      <c r="AF138" s="41" t="s">
        <v>645</v>
      </c>
      <c r="AG138" s="41"/>
      <c r="AH138" s="41"/>
      <c r="AI138" s="69" t="s">
        <v>645</v>
      </c>
      <c r="AJ138" s="69"/>
      <c r="AK138" s="69"/>
      <c r="AL138" s="41" t="s">
        <v>569</v>
      </c>
      <c r="AM138" s="41"/>
      <c r="AN138" s="41"/>
      <c r="AO138" s="69" t="s">
        <v>645</v>
      </c>
      <c r="AP138" s="69" t="s">
        <v>936</v>
      </c>
      <c r="AQ138" s="69"/>
      <c r="AR138" s="82" t="s">
        <v>645</v>
      </c>
      <c r="AS138" s="82"/>
      <c r="AT138" s="82"/>
      <c r="AU138" s="69" t="s">
        <v>645</v>
      </c>
      <c r="AV138" s="69" t="s">
        <v>1957</v>
      </c>
      <c r="AW138" s="69"/>
      <c r="AX138" s="41" t="s">
        <v>569</v>
      </c>
      <c r="AY138" s="41"/>
      <c r="AZ138" s="41"/>
      <c r="BA138" s="69" t="s">
        <v>645</v>
      </c>
      <c r="BB138" s="69" t="s">
        <v>2018</v>
      </c>
      <c r="BC138" s="69"/>
      <c r="BD138" s="41" t="s">
        <v>645</v>
      </c>
      <c r="BE138" s="41"/>
      <c r="BF138" s="41"/>
      <c r="BG138" s="69" t="s">
        <v>569</v>
      </c>
      <c r="BH138" s="69"/>
      <c r="BI138" s="69"/>
      <c r="BJ138" s="41" t="s">
        <v>645</v>
      </c>
      <c r="BK138" s="41"/>
      <c r="BL138" s="41"/>
      <c r="BM138" s="69" t="s">
        <v>569</v>
      </c>
      <c r="BN138" s="69"/>
      <c r="BO138" s="69"/>
      <c r="BP138" s="41" t="s">
        <v>645</v>
      </c>
      <c r="BQ138" s="41"/>
      <c r="BR138" s="41"/>
    </row>
    <row r="139" spans="1:70" ht="395.25" outlineLevel="1">
      <c r="A139" s="15" t="s">
        <v>800</v>
      </c>
      <c r="B139" s="15" t="s">
        <v>1268</v>
      </c>
      <c r="C139" s="47" t="s">
        <v>808</v>
      </c>
      <c r="D139" s="35" t="s">
        <v>1269</v>
      </c>
      <c r="E139" s="48" t="s">
        <v>1266</v>
      </c>
      <c r="F139" s="15">
        <f t="shared" si="33"/>
        <v>15</v>
      </c>
      <c r="G139" s="15">
        <f t="shared" si="34"/>
        <v>5</v>
      </c>
      <c r="H139" s="87">
        <f t="shared" si="35"/>
        <v>0.75</v>
      </c>
      <c r="I139" s="15" t="s">
        <v>89</v>
      </c>
      <c r="J139" s="15"/>
      <c r="K139" s="69" t="s">
        <v>645</v>
      </c>
      <c r="L139" s="69" t="s">
        <v>609</v>
      </c>
      <c r="M139" s="69"/>
      <c r="N139" s="41" t="s">
        <v>569</v>
      </c>
      <c r="O139" s="41"/>
      <c r="P139" s="41"/>
      <c r="Q139" s="69" t="s">
        <v>645</v>
      </c>
      <c r="R139" s="69" t="s">
        <v>206</v>
      </c>
      <c r="S139" s="69"/>
      <c r="T139" s="42" t="s">
        <v>569</v>
      </c>
      <c r="U139" s="42"/>
      <c r="V139" s="42"/>
      <c r="W139" s="70" t="s">
        <v>645</v>
      </c>
      <c r="X139" s="70"/>
      <c r="Y139" s="70"/>
      <c r="Z139" s="42" t="s">
        <v>645</v>
      </c>
      <c r="AA139" s="42" t="s">
        <v>215</v>
      </c>
      <c r="AB139" s="42"/>
      <c r="AC139" s="69" t="s">
        <v>645</v>
      </c>
      <c r="AD139" s="69"/>
      <c r="AE139" s="69"/>
      <c r="AF139" s="41" t="s">
        <v>645</v>
      </c>
      <c r="AG139" s="41"/>
      <c r="AH139" s="41"/>
      <c r="AI139" s="69" t="s">
        <v>645</v>
      </c>
      <c r="AJ139" s="69"/>
      <c r="AK139" s="69"/>
      <c r="AL139" s="41" t="s">
        <v>645</v>
      </c>
      <c r="AM139" s="41" t="s">
        <v>917</v>
      </c>
      <c r="AN139" s="41"/>
      <c r="AO139" s="69" t="s">
        <v>645</v>
      </c>
      <c r="AP139" s="69" t="s">
        <v>936</v>
      </c>
      <c r="AQ139" s="69"/>
      <c r="AR139" s="82" t="s">
        <v>569</v>
      </c>
      <c r="AS139" s="82"/>
      <c r="AT139" s="82" t="s">
        <v>1729</v>
      </c>
      <c r="AU139" s="69" t="s">
        <v>645</v>
      </c>
      <c r="AV139" s="69" t="s">
        <v>1958</v>
      </c>
      <c r="AW139" s="69" t="s">
        <v>1959</v>
      </c>
      <c r="AX139" s="41" t="s">
        <v>645</v>
      </c>
      <c r="AY139" s="43" t="s">
        <v>1199</v>
      </c>
      <c r="AZ139" s="41"/>
      <c r="BA139" s="69" t="s">
        <v>645</v>
      </c>
      <c r="BB139" s="69" t="s">
        <v>2018</v>
      </c>
      <c r="BC139" s="69"/>
      <c r="BD139" s="41" t="s">
        <v>645</v>
      </c>
      <c r="BE139" s="41" t="s">
        <v>1998</v>
      </c>
      <c r="BF139" s="41"/>
      <c r="BG139" s="69" t="s">
        <v>569</v>
      </c>
      <c r="BH139" s="69"/>
      <c r="BI139" s="69"/>
      <c r="BJ139" s="41" t="s">
        <v>645</v>
      </c>
      <c r="BK139" s="41" t="s">
        <v>1632</v>
      </c>
      <c r="BL139" s="41" t="s">
        <v>1645</v>
      </c>
      <c r="BM139" s="69" t="s">
        <v>569</v>
      </c>
      <c r="BN139" s="69"/>
      <c r="BO139" s="69"/>
      <c r="BP139" s="41" t="s">
        <v>645</v>
      </c>
      <c r="BQ139" s="41"/>
      <c r="BR139" s="41"/>
    </row>
    <row r="140" spans="1:70" ht="89.25" outlineLevel="1">
      <c r="A140" s="15" t="s">
        <v>1135</v>
      </c>
      <c r="B140" s="15" t="s">
        <v>1270</v>
      </c>
      <c r="C140" s="47" t="s">
        <v>1273</v>
      </c>
      <c r="D140" s="35" t="s">
        <v>1271</v>
      </c>
      <c r="E140" s="48" t="s">
        <v>1334</v>
      </c>
      <c r="F140" s="15">
        <f t="shared" si="33"/>
        <v>9</v>
      </c>
      <c r="G140" s="15">
        <f t="shared" si="34"/>
        <v>11</v>
      </c>
      <c r="H140" s="87">
        <f t="shared" si="35"/>
        <v>0.45</v>
      </c>
      <c r="I140" s="15" t="s">
        <v>113</v>
      </c>
      <c r="J140" s="15" t="s">
        <v>90</v>
      </c>
      <c r="K140" s="69" t="s">
        <v>645</v>
      </c>
      <c r="L140" s="69" t="s">
        <v>610</v>
      </c>
      <c r="M140" s="69"/>
      <c r="N140" s="41" t="s">
        <v>569</v>
      </c>
      <c r="O140" s="41"/>
      <c r="P140" s="41"/>
      <c r="Q140" s="69" t="s">
        <v>645</v>
      </c>
      <c r="R140" s="69" t="s">
        <v>610</v>
      </c>
      <c r="S140" s="69"/>
      <c r="T140" s="42" t="s">
        <v>569</v>
      </c>
      <c r="U140" s="42"/>
      <c r="V140" s="42"/>
      <c r="W140" s="70" t="s">
        <v>645</v>
      </c>
      <c r="X140" s="70"/>
      <c r="Y140" s="70"/>
      <c r="Z140" s="42" t="s">
        <v>569</v>
      </c>
      <c r="AA140" s="42"/>
      <c r="AB140" s="42"/>
      <c r="AC140" s="69" t="s">
        <v>645</v>
      </c>
      <c r="AD140" s="69"/>
      <c r="AE140" s="69"/>
      <c r="AF140" s="41" t="s">
        <v>645</v>
      </c>
      <c r="AG140" s="41"/>
      <c r="AH140" s="41"/>
      <c r="AI140" s="69" t="s">
        <v>569</v>
      </c>
      <c r="AJ140" s="69"/>
      <c r="AK140" s="69"/>
      <c r="AL140" s="41" t="s">
        <v>569</v>
      </c>
      <c r="AM140" s="41"/>
      <c r="AN140" s="41"/>
      <c r="AO140" s="69" t="s">
        <v>645</v>
      </c>
      <c r="AP140" s="69" t="s">
        <v>936</v>
      </c>
      <c r="AQ140" s="69"/>
      <c r="AR140" s="82" t="s">
        <v>569</v>
      </c>
      <c r="AS140" s="82"/>
      <c r="AT140" s="82"/>
      <c r="AU140" s="69" t="s">
        <v>645</v>
      </c>
      <c r="AV140" s="69" t="s">
        <v>1960</v>
      </c>
      <c r="AW140" s="69" t="s">
        <v>1961</v>
      </c>
      <c r="AX140" s="41" t="s">
        <v>569</v>
      </c>
      <c r="AY140" s="41"/>
      <c r="AZ140" s="41"/>
      <c r="BA140" s="69" t="s">
        <v>645</v>
      </c>
      <c r="BB140" s="69" t="s">
        <v>2018</v>
      </c>
      <c r="BC140" s="69"/>
      <c r="BD140" s="41" t="s">
        <v>645</v>
      </c>
      <c r="BE140" s="41" t="s">
        <v>1998</v>
      </c>
      <c r="BF140" s="41"/>
      <c r="BG140" s="69" t="s">
        <v>569</v>
      </c>
      <c r="BH140" s="69"/>
      <c r="BI140" s="69"/>
      <c r="BJ140" s="41" t="s">
        <v>569</v>
      </c>
      <c r="BK140" s="41"/>
      <c r="BL140" s="41" t="s">
        <v>1646</v>
      </c>
      <c r="BM140" s="69" t="s">
        <v>569</v>
      </c>
      <c r="BN140" s="69"/>
      <c r="BO140" s="69"/>
      <c r="BP140" s="41" t="s">
        <v>569</v>
      </c>
      <c r="BQ140" s="41"/>
      <c r="BR140" s="41"/>
    </row>
    <row r="141" spans="1:70" ht="191.25" outlineLevel="1">
      <c r="A141" s="15" t="s">
        <v>1140</v>
      </c>
      <c r="B141" s="15" t="s">
        <v>1141</v>
      </c>
      <c r="C141" s="47"/>
      <c r="D141" s="35" t="s">
        <v>1274</v>
      </c>
      <c r="E141" s="48" t="s">
        <v>1275</v>
      </c>
      <c r="F141" s="15">
        <f t="shared" si="33"/>
        <v>9</v>
      </c>
      <c r="G141" s="15">
        <f t="shared" si="34"/>
        <v>11</v>
      </c>
      <c r="H141" s="87">
        <f t="shared" si="35"/>
        <v>0.45</v>
      </c>
      <c r="I141" s="15" t="s">
        <v>111</v>
      </c>
      <c r="J141" s="15" t="s">
        <v>1913</v>
      </c>
      <c r="K141" s="69" t="s">
        <v>645</v>
      </c>
      <c r="L141" s="69"/>
      <c r="M141" s="69"/>
      <c r="N141" s="41" t="s">
        <v>569</v>
      </c>
      <c r="O141" s="41"/>
      <c r="P141" s="41"/>
      <c r="Q141" s="69" t="s">
        <v>569</v>
      </c>
      <c r="R141" s="69"/>
      <c r="S141" s="69"/>
      <c r="T141" s="42" t="s">
        <v>569</v>
      </c>
      <c r="U141" s="42"/>
      <c r="V141" s="42"/>
      <c r="W141" s="70" t="s">
        <v>645</v>
      </c>
      <c r="X141" s="70"/>
      <c r="Y141" s="70"/>
      <c r="Z141" s="42" t="s">
        <v>569</v>
      </c>
      <c r="AA141" s="42"/>
      <c r="AB141" s="42" t="s">
        <v>221</v>
      </c>
      <c r="AC141" s="69" t="s">
        <v>645</v>
      </c>
      <c r="AD141" s="69"/>
      <c r="AE141" s="69"/>
      <c r="AF141" s="41" t="s">
        <v>645</v>
      </c>
      <c r="AG141" s="41"/>
      <c r="AH141" s="41"/>
      <c r="AI141" s="69" t="s">
        <v>645</v>
      </c>
      <c r="AJ141" s="69"/>
      <c r="AK141" s="69"/>
      <c r="AL141" s="41" t="s">
        <v>569</v>
      </c>
      <c r="AM141" s="41"/>
      <c r="AN141" s="41"/>
      <c r="AO141" s="69" t="s">
        <v>645</v>
      </c>
      <c r="AP141" s="69" t="s">
        <v>936</v>
      </c>
      <c r="AQ141" s="69"/>
      <c r="AR141" s="82" t="s">
        <v>569</v>
      </c>
      <c r="AS141" s="82"/>
      <c r="AT141" s="82"/>
      <c r="AU141" s="69" t="s">
        <v>645</v>
      </c>
      <c r="AV141" s="69" t="s">
        <v>1791</v>
      </c>
      <c r="AW141" s="69"/>
      <c r="AX141" s="41" t="s">
        <v>569</v>
      </c>
      <c r="AY141" s="41"/>
      <c r="AZ141" s="41"/>
      <c r="BA141" s="69" t="s">
        <v>645</v>
      </c>
      <c r="BB141" s="69" t="s">
        <v>2018</v>
      </c>
      <c r="BC141" s="69"/>
      <c r="BD141" s="41" t="s">
        <v>645</v>
      </c>
      <c r="BE141" s="41"/>
      <c r="BF141" s="41"/>
      <c r="BG141" s="69" t="s">
        <v>569</v>
      </c>
      <c r="BH141" s="69"/>
      <c r="BI141" s="69"/>
      <c r="BJ141" s="41" t="s">
        <v>569</v>
      </c>
      <c r="BK141" s="41"/>
      <c r="BL141" s="41"/>
      <c r="BM141" s="69" t="s">
        <v>569</v>
      </c>
      <c r="BN141" s="69"/>
      <c r="BO141" s="69"/>
      <c r="BP141" s="41" t="s">
        <v>569</v>
      </c>
      <c r="BQ141" s="41"/>
      <c r="BR141" s="41"/>
    </row>
    <row r="142" spans="1:70" ht="178.5" outlineLevel="1">
      <c r="A142" s="15" t="s">
        <v>620</v>
      </c>
      <c r="B142" s="15" t="s">
        <v>1347</v>
      </c>
      <c r="C142" s="47"/>
      <c r="D142" s="48" t="s">
        <v>792</v>
      </c>
      <c r="E142" s="48" t="s">
        <v>1349</v>
      </c>
      <c r="F142" s="15">
        <f t="shared" si="33"/>
        <v>8</v>
      </c>
      <c r="G142" s="15">
        <f t="shared" si="34"/>
        <v>12</v>
      </c>
      <c r="H142" s="87">
        <f t="shared" si="35"/>
        <v>0.4</v>
      </c>
      <c r="I142" s="15"/>
      <c r="J142" s="15"/>
      <c r="K142" s="69" t="s">
        <v>645</v>
      </c>
      <c r="L142" s="69"/>
      <c r="M142" s="69"/>
      <c r="N142" s="41" t="s">
        <v>569</v>
      </c>
      <c r="O142" s="41"/>
      <c r="P142" s="41"/>
      <c r="Q142" s="69" t="s">
        <v>569</v>
      </c>
      <c r="R142" s="69"/>
      <c r="S142" s="69"/>
      <c r="T142" s="42" t="s">
        <v>569</v>
      </c>
      <c r="U142" s="42"/>
      <c r="V142" s="42"/>
      <c r="W142" s="70" t="s">
        <v>569</v>
      </c>
      <c r="X142" s="70"/>
      <c r="Y142" s="70" t="s">
        <v>451</v>
      </c>
      <c r="Z142" s="42" t="s">
        <v>569</v>
      </c>
      <c r="AA142" s="42"/>
      <c r="AB142" s="42"/>
      <c r="AC142" s="69" t="s">
        <v>569</v>
      </c>
      <c r="AD142" s="69"/>
      <c r="AE142" s="69"/>
      <c r="AF142" s="41" t="s">
        <v>645</v>
      </c>
      <c r="AG142" s="41"/>
      <c r="AH142" s="41"/>
      <c r="AI142" s="69" t="s">
        <v>645</v>
      </c>
      <c r="AJ142" s="69"/>
      <c r="AK142" s="69"/>
      <c r="AL142" s="41" t="s">
        <v>569</v>
      </c>
      <c r="AM142" s="41"/>
      <c r="AN142" s="41"/>
      <c r="AO142" s="69" t="s">
        <v>645</v>
      </c>
      <c r="AP142" s="69" t="s">
        <v>936</v>
      </c>
      <c r="AQ142" s="69"/>
      <c r="AR142" s="82" t="s">
        <v>569</v>
      </c>
      <c r="AS142" s="82"/>
      <c r="AT142" s="82"/>
      <c r="AU142" s="69" t="s">
        <v>645</v>
      </c>
      <c r="AV142" s="69"/>
      <c r="AW142" s="69"/>
      <c r="AX142" s="41" t="s">
        <v>569</v>
      </c>
      <c r="AY142" s="41"/>
      <c r="AZ142" s="41"/>
      <c r="BA142" s="69" t="s">
        <v>645</v>
      </c>
      <c r="BB142" s="69" t="s">
        <v>2018</v>
      </c>
      <c r="BC142" s="69"/>
      <c r="BD142" s="41" t="s">
        <v>645</v>
      </c>
      <c r="BE142" s="41"/>
      <c r="BF142" s="41"/>
      <c r="BG142" s="69" t="s">
        <v>569</v>
      </c>
      <c r="BH142" s="69"/>
      <c r="BI142" s="69"/>
      <c r="BJ142" s="41" t="s">
        <v>569</v>
      </c>
      <c r="BK142" s="41"/>
      <c r="BL142" s="41"/>
      <c r="BM142" s="69" t="s">
        <v>569</v>
      </c>
      <c r="BN142" s="69"/>
      <c r="BO142" s="69"/>
      <c r="BP142" s="41" t="s">
        <v>645</v>
      </c>
      <c r="BQ142" s="41"/>
      <c r="BR142" s="41" t="s">
        <v>1886</v>
      </c>
    </row>
    <row r="143" spans="1:70" ht="63.75" outlineLevel="1">
      <c r="A143" s="15" t="s">
        <v>1380</v>
      </c>
      <c r="B143" s="15" t="s">
        <v>1353</v>
      </c>
      <c r="C143" s="47"/>
      <c r="D143" s="48" t="s">
        <v>1352</v>
      </c>
      <c r="E143" s="48" t="s">
        <v>1351</v>
      </c>
      <c r="F143" s="15">
        <f t="shared" si="33"/>
        <v>6</v>
      </c>
      <c r="G143" s="15">
        <f t="shared" si="34"/>
        <v>14</v>
      </c>
      <c r="H143" s="87">
        <f t="shared" si="35"/>
        <v>0.3</v>
      </c>
      <c r="I143" s="15" t="s">
        <v>114</v>
      </c>
      <c r="J143" s="15"/>
      <c r="K143" s="69" t="s">
        <v>569</v>
      </c>
      <c r="L143" s="69"/>
      <c r="M143" s="69" t="s">
        <v>596</v>
      </c>
      <c r="N143" s="41" t="s">
        <v>569</v>
      </c>
      <c r="O143" s="41"/>
      <c r="P143" s="41"/>
      <c r="Q143" s="69" t="s">
        <v>569</v>
      </c>
      <c r="R143" s="69"/>
      <c r="S143" s="69"/>
      <c r="T143" s="42" t="s">
        <v>569</v>
      </c>
      <c r="U143" s="42"/>
      <c r="V143" s="42"/>
      <c r="W143" s="70" t="s">
        <v>569</v>
      </c>
      <c r="X143" s="70"/>
      <c r="Y143" s="70"/>
      <c r="Z143" s="42" t="s">
        <v>569</v>
      </c>
      <c r="AA143" s="42"/>
      <c r="AB143" s="42"/>
      <c r="AC143" s="69" t="s">
        <v>569</v>
      </c>
      <c r="AD143" s="69"/>
      <c r="AE143" s="69"/>
      <c r="AF143" s="41" t="s">
        <v>645</v>
      </c>
      <c r="AG143" s="41"/>
      <c r="AH143" s="41"/>
      <c r="AI143" s="69" t="s">
        <v>645</v>
      </c>
      <c r="AJ143" s="69" t="s">
        <v>1469</v>
      </c>
      <c r="AK143" s="69"/>
      <c r="AL143" s="41" t="s">
        <v>569</v>
      </c>
      <c r="AM143" s="41"/>
      <c r="AN143" s="41"/>
      <c r="AO143" s="69" t="s">
        <v>645</v>
      </c>
      <c r="AP143" s="69" t="s">
        <v>936</v>
      </c>
      <c r="AQ143" s="69"/>
      <c r="AR143" s="82" t="s">
        <v>569</v>
      </c>
      <c r="AS143" s="82"/>
      <c r="AT143" s="82"/>
      <c r="AU143" s="69" t="s">
        <v>645</v>
      </c>
      <c r="AV143" s="69" t="s">
        <v>1792</v>
      </c>
      <c r="AW143" s="69"/>
      <c r="AX143" s="41" t="s">
        <v>569</v>
      </c>
      <c r="AY143" s="41"/>
      <c r="AZ143" s="41"/>
      <c r="BA143" s="69" t="s">
        <v>569</v>
      </c>
      <c r="BB143" s="69"/>
      <c r="BC143" s="69"/>
      <c r="BD143" s="41" t="s">
        <v>645</v>
      </c>
      <c r="BE143" s="41"/>
      <c r="BF143" s="41"/>
      <c r="BG143" s="69" t="s">
        <v>569</v>
      </c>
      <c r="BH143" s="69"/>
      <c r="BI143" s="69"/>
      <c r="BJ143" s="41" t="s">
        <v>645</v>
      </c>
      <c r="BK143" s="41"/>
      <c r="BL143" s="41" t="s">
        <v>1647</v>
      </c>
      <c r="BM143" s="69" t="s">
        <v>569</v>
      </c>
      <c r="BN143" s="69"/>
      <c r="BO143" s="69"/>
      <c r="BP143" s="41" t="s">
        <v>569</v>
      </c>
      <c r="BQ143" s="41"/>
      <c r="BR143" s="41"/>
    </row>
    <row r="144" spans="1:70" ht="76.5" outlineLevel="1">
      <c r="A144" s="15" t="s">
        <v>1354</v>
      </c>
      <c r="B144" s="15" t="s">
        <v>1219</v>
      </c>
      <c r="C144" s="47"/>
      <c r="D144" s="48" t="s">
        <v>1356</v>
      </c>
      <c r="E144" s="48" t="s">
        <v>1276</v>
      </c>
      <c r="F144" s="15">
        <f t="shared" si="33"/>
        <v>7</v>
      </c>
      <c r="G144" s="15">
        <f t="shared" si="34"/>
        <v>13</v>
      </c>
      <c r="H144" s="87">
        <f t="shared" si="35"/>
        <v>0.35</v>
      </c>
      <c r="I144" s="15"/>
      <c r="J144" s="15"/>
      <c r="K144" s="69" t="s">
        <v>645</v>
      </c>
      <c r="L144" s="69"/>
      <c r="M144" s="69"/>
      <c r="N144" s="41" t="s">
        <v>569</v>
      </c>
      <c r="O144" s="41"/>
      <c r="P144" s="41"/>
      <c r="Q144" s="69" t="s">
        <v>569</v>
      </c>
      <c r="R144" s="69"/>
      <c r="S144" s="69"/>
      <c r="T144" s="42" t="s">
        <v>569</v>
      </c>
      <c r="U144" s="42"/>
      <c r="V144" s="42"/>
      <c r="W144" s="70" t="s">
        <v>569</v>
      </c>
      <c r="X144" s="70"/>
      <c r="Y144" s="70"/>
      <c r="Z144" s="42" t="s">
        <v>569</v>
      </c>
      <c r="AA144" s="42"/>
      <c r="AB144" s="42"/>
      <c r="AC144" s="69" t="s">
        <v>569</v>
      </c>
      <c r="AD144" s="69"/>
      <c r="AE144" s="69"/>
      <c r="AF144" s="41" t="s">
        <v>645</v>
      </c>
      <c r="AG144" s="41"/>
      <c r="AH144" s="41"/>
      <c r="AI144" s="69" t="s">
        <v>645</v>
      </c>
      <c r="AJ144" s="69"/>
      <c r="AK144" s="69"/>
      <c r="AL144" s="41" t="s">
        <v>569</v>
      </c>
      <c r="AM144" s="41"/>
      <c r="AN144" s="41"/>
      <c r="AO144" s="69" t="s">
        <v>645</v>
      </c>
      <c r="AP144" s="69" t="s">
        <v>936</v>
      </c>
      <c r="AQ144" s="69"/>
      <c r="AR144" s="82" t="s">
        <v>569</v>
      </c>
      <c r="AS144" s="82"/>
      <c r="AT144" s="82"/>
      <c r="AU144" s="69" t="s">
        <v>569</v>
      </c>
      <c r="AV144" s="69"/>
      <c r="AW144" s="69"/>
      <c r="AX144" s="41" t="s">
        <v>569</v>
      </c>
      <c r="AY144" s="41"/>
      <c r="AZ144" s="41"/>
      <c r="BA144" s="69" t="s">
        <v>645</v>
      </c>
      <c r="BB144" s="69" t="s">
        <v>2018</v>
      </c>
      <c r="BC144" s="69"/>
      <c r="BD144" s="41" t="s">
        <v>645</v>
      </c>
      <c r="BE144" s="41"/>
      <c r="BF144" s="41"/>
      <c r="BG144" s="69" t="s">
        <v>569</v>
      </c>
      <c r="BH144" s="69"/>
      <c r="BI144" s="69"/>
      <c r="BJ144" s="41" t="s">
        <v>569</v>
      </c>
      <c r="BK144" s="41"/>
      <c r="BL144" s="41"/>
      <c r="BM144" s="69" t="s">
        <v>569</v>
      </c>
      <c r="BN144" s="69"/>
      <c r="BO144" s="69"/>
      <c r="BP144" s="41" t="s">
        <v>645</v>
      </c>
      <c r="BQ144" s="41"/>
      <c r="BR144" s="41" t="s">
        <v>1887</v>
      </c>
    </row>
    <row r="145" spans="1:70" ht="25.5">
      <c r="A145" s="18" t="s">
        <v>1420</v>
      </c>
      <c r="B145" s="15"/>
      <c r="C145" s="47"/>
      <c r="D145" s="48"/>
      <c r="E145" s="48"/>
      <c r="F145" s="48"/>
      <c r="G145" s="48"/>
      <c r="H145" s="48"/>
      <c r="I145" s="48"/>
      <c r="J145" s="48"/>
      <c r="K145" s="69"/>
      <c r="L145" s="72"/>
      <c r="M145" s="69"/>
      <c r="N145" s="41"/>
      <c r="O145" s="43"/>
      <c r="P145" s="41"/>
      <c r="Q145" s="69"/>
      <c r="R145" s="72"/>
      <c r="S145" s="69"/>
      <c r="T145" s="41"/>
      <c r="U145" s="43"/>
      <c r="V145" s="41"/>
      <c r="W145" s="69"/>
      <c r="X145" s="72"/>
      <c r="Y145" s="69"/>
      <c r="Z145" s="41"/>
      <c r="AA145" s="43"/>
      <c r="AB145" s="41"/>
      <c r="AC145" s="69"/>
      <c r="AD145" s="72"/>
      <c r="AE145" s="69"/>
      <c r="AF145" s="41"/>
      <c r="AG145" s="43"/>
      <c r="AH145" s="41"/>
      <c r="AI145" s="69"/>
      <c r="AJ145" s="72"/>
      <c r="AK145" s="69"/>
      <c r="AL145" s="41"/>
      <c r="AM145" s="43"/>
      <c r="AN145" s="41"/>
      <c r="AO145" s="69"/>
      <c r="AP145" s="72"/>
      <c r="AQ145" s="69"/>
      <c r="AR145" s="41"/>
      <c r="AS145" s="43"/>
      <c r="AT145" s="41"/>
      <c r="AU145" s="69"/>
      <c r="AV145" s="72"/>
      <c r="AW145" s="69"/>
      <c r="AX145" s="41"/>
      <c r="AY145" s="43"/>
      <c r="AZ145" s="41"/>
      <c r="BA145" s="69"/>
      <c r="BB145" s="72"/>
      <c r="BC145" s="69"/>
      <c r="BD145" s="41"/>
      <c r="BE145" s="43"/>
      <c r="BF145" s="41"/>
      <c r="BG145" s="69"/>
      <c r="BH145" s="72"/>
      <c r="BI145" s="69"/>
      <c r="BJ145" s="41"/>
      <c r="BK145" s="43"/>
      <c r="BL145" s="41"/>
      <c r="BM145" s="69"/>
      <c r="BN145" s="69"/>
      <c r="BO145" s="69"/>
      <c r="BP145" s="41"/>
      <c r="BQ145" s="43"/>
      <c r="BR145" s="41"/>
    </row>
    <row r="146" spans="1:70" ht="12.75">
      <c r="A146" s="3"/>
      <c r="B146" s="3"/>
      <c r="C146" s="93"/>
      <c r="D146" s="93"/>
      <c r="E146" s="93"/>
      <c r="F146" s="93"/>
      <c r="G146" s="93"/>
      <c r="H146" s="93"/>
      <c r="I146" s="93"/>
      <c r="J146" s="93"/>
      <c r="K146" s="80"/>
      <c r="L146" s="80"/>
      <c r="M146" s="80"/>
      <c r="N146" s="94"/>
      <c r="O146" s="94"/>
      <c r="P146" s="94"/>
      <c r="Q146" s="80"/>
      <c r="R146" s="80"/>
      <c r="S146" s="80"/>
      <c r="T146" s="94"/>
      <c r="U146" s="94"/>
      <c r="V146" s="94"/>
      <c r="W146" s="80"/>
      <c r="X146" s="80"/>
      <c r="Y146" s="80"/>
      <c r="Z146" s="94"/>
      <c r="AA146" s="94"/>
      <c r="AB146" s="94"/>
      <c r="AC146" s="80"/>
      <c r="AD146" s="80"/>
      <c r="AE146" s="80"/>
      <c r="AF146" s="94"/>
      <c r="AG146" s="94"/>
      <c r="AH146" s="94"/>
      <c r="AI146" s="80"/>
      <c r="AJ146" s="80"/>
      <c r="AK146" s="80"/>
      <c r="AL146" s="94"/>
      <c r="AM146" s="94"/>
      <c r="AN146" s="94"/>
      <c r="AO146" s="80"/>
      <c r="AP146" s="80"/>
      <c r="AQ146" s="80"/>
      <c r="AR146" s="94"/>
      <c r="AS146" s="94"/>
      <c r="AT146" s="94"/>
      <c r="AU146" s="80"/>
      <c r="AV146" s="80"/>
      <c r="AW146" s="80"/>
      <c r="AX146" s="94"/>
      <c r="AY146" s="94"/>
      <c r="AZ146" s="94"/>
      <c r="BA146" s="80"/>
      <c r="BB146" s="80"/>
      <c r="BC146" s="80"/>
      <c r="BD146" s="94"/>
      <c r="BE146" s="94"/>
      <c r="BF146" s="94"/>
      <c r="BG146" s="80"/>
      <c r="BH146" s="80"/>
      <c r="BI146" s="80"/>
      <c r="BJ146" s="96"/>
      <c r="BK146" s="96"/>
      <c r="BL146" s="115"/>
      <c r="BM146" s="112"/>
      <c r="BN146" s="112"/>
      <c r="BO146" s="112"/>
      <c r="BP146" s="96"/>
      <c r="BQ146" s="96"/>
      <c r="BR146" s="115"/>
    </row>
    <row r="147" spans="1:70" ht="38.25">
      <c r="A147" s="29" t="s">
        <v>841</v>
      </c>
      <c r="B147" s="6"/>
      <c r="C147" s="95"/>
      <c r="D147" s="95"/>
      <c r="E147" s="95"/>
      <c r="F147" s="95"/>
      <c r="G147" s="95"/>
      <c r="H147" s="95"/>
      <c r="I147" s="95"/>
      <c r="J147" s="95"/>
      <c r="K147" s="75"/>
      <c r="L147" s="75"/>
      <c r="M147" s="75"/>
      <c r="N147" s="96"/>
      <c r="O147" s="96"/>
      <c r="P147" s="96"/>
      <c r="Q147" s="75"/>
      <c r="R147" s="75"/>
      <c r="S147" s="75"/>
      <c r="T147" s="96"/>
      <c r="U147" s="96"/>
      <c r="V147" s="96"/>
      <c r="W147" s="75"/>
      <c r="X147" s="75"/>
      <c r="Y147" s="75"/>
      <c r="Z147" s="96"/>
      <c r="AA147" s="96"/>
      <c r="AB147" s="96"/>
      <c r="AC147" s="75"/>
      <c r="AD147" s="75"/>
      <c r="AE147" s="75"/>
      <c r="AF147" s="96"/>
      <c r="AG147" s="96"/>
      <c r="AH147" s="96"/>
      <c r="AI147" s="75"/>
      <c r="AJ147" s="75"/>
      <c r="AK147" s="75"/>
      <c r="AL147" s="96"/>
      <c r="AM147" s="96"/>
      <c r="AN147" s="96"/>
      <c r="AO147" s="75"/>
      <c r="AP147" s="75"/>
      <c r="AQ147" s="75"/>
      <c r="AR147" s="96"/>
      <c r="AS147" s="96"/>
      <c r="AT147" s="96"/>
      <c r="AU147" s="75"/>
      <c r="AV147" s="75"/>
      <c r="AW147" s="75"/>
      <c r="AX147" s="96"/>
      <c r="AY147" s="96"/>
      <c r="AZ147" s="96"/>
      <c r="BA147" s="75"/>
      <c r="BB147" s="75"/>
      <c r="BC147" s="75"/>
      <c r="BD147" s="96"/>
      <c r="BE147" s="96"/>
      <c r="BF147" s="96"/>
      <c r="BG147" s="75"/>
      <c r="BH147" s="75"/>
      <c r="BI147" s="75"/>
      <c r="BJ147" s="120"/>
      <c r="BK147" s="120"/>
      <c r="BL147" s="120"/>
      <c r="BM147" s="143"/>
      <c r="BN147" s="143"/>
      <c r="BO147" s="143"/>
      <c r="BP147" s="115"/>
      <c r="BQ147" s="115"/>
      <c r="BR147" s="115"/>
    </row>
    <row r="148" spans="1:70" ht="258.75" customHeight="1">
      <c r="A148" s="30" t="s">
        <v>407</v>
      </c>
      <c r="B148" s="51" t="s">
        <v>371</v>
      </c>
      <c r="C148" s="51" t="s">
        <v>405</v>
      </c>
      <c r="D148" s="51" t="s">
        <v>368</v>
      </c>
      <c r="E148" s="51" t="s">
        <v>370</v>
      </c>
      <c r="F148" s="15">
        <f>COUNTIF(K148:EI148,"Yes")</f>
        <v>11</v>
      </c>
      <c r="G148" s="15">
        <f>COUNTIF(K148:EI148,"No")</f>
        <v>9</v>
      </c>
      <c r="H148" s="87">
        <f>F148/(F148+G148)</f>
        <v>0.55</v>
      </c>
      <c r="I148" s="15" t="s">
        <v>1</v>
      </c>
      <c r="J148" s="15" t="s">
        <v>0</v>
      </c>
      <c r="K148" s="69" t="s">
        <v>645</v>
      </c>
      <c r="L148" s="69" t="s">
        <v>406</v>
      </c>
      <c r="M148" s="69"/>
      <c r="N148" s="41" t="s">
        <v>645</v>
      </c>
      <c r="O148" s="41" t="s">
        <v>198</v>
      </c>
      <c r="P148" s="41" t="s">
        <v>199</v>
      </c>
      <c r="Q148" s="69" t="s">
        <v>569</v>
      </c>
      <c r="R148" s="69"/>
      <c r="S148" s="69"/>
      <c r="T148" s="41" t="s">
        <v>569</v>
      </c>
      <c r="U148" s="41"/>
      <c r="V148" s="41"/>
      <c r="W148" s="69" t="s">
        <v>569</v>
      </c>
      <c r="X148" s="69"/>
      <c r="Y148" s="69"/>
      <c r="Z148" s="42" t="s">
        <v>645</v>
      </c>
      <c r="AA148" s="42" t="s">
        <v>369</v>
      </c>
      <c r="AB148" s="42" t="s">
        <v>645</v>
      </c>
      <c r="AC148" s="69" t="s">
        <v>989</v>
      </c>
      <c r="AD148" s="69" t="s">
        <v>296</v>
      </c>
      <c r="AE148" s="69"/>
      <c r="AF148" s="81"/>
      <c r="AG148" s="98"/>
      <c r="AH148" s="98"/>
      <c r="AI148" s="69" t="s">
        <v>569</v>
      </c>
      <c r="AJ148" s="69"/>
      <c r="AK148" s="69"/>
      <c r="AL148" s="41" t="s">
        <v>569</v>
      </c>
      <c r="AM148" s="41"/>
      <c r="AN148" s="41"/>
      <c r="AO148" s="69" t="s">
        <v>569</v>
      </c>
      <c r="AP148" s="69"/>
      <c r="AQ148" s="69" t="s">
        <v>959</v>
      </c>
      <c r="AR148" s="82" t="s">
        <v>569</v>
      </c>
      <c r="AS148" s="82"/>
      <c r="AT148" s="82"/>
      <c r="AU148" s="69" t="s">
        <v>645</v>
      </c>
      <c r="AV148" s="69"/>
      <c r="AW148" s="69" t="s">
        <v>1962</v>
      </c>
      <c r="AX148" s="41" t="s">
        <v>645</v>
      </c>
      <c r="AY148" s="41"/>
      <c r="AZ148" s="41"/>
      <c r="BA148" s="69" t="s">
        <v>645</v>
      </c>
      <c r="BB148" s="69" t="s">
        <v>2018</v>
      </c>
      <c r="BC148" s="69"/>
      <c r="BD148" s="41" t="s">
        <v>645</v>
      </c>
      <c r="BE148" s="41" t="s">
        <v>1999</v>
      </c>
      <c r="BF148" s="42"/>
      <c r="BG148" s="69" t="s">
        <v>569</v>
      </c>
      <c r="BH148" s="69"/>
      <c r="BI148" s="69"/>
      <c r="BJ148" s="41" t="s">
        <v>645</v>
      </c>
      <c r="BK148" s="41" t="s">
        <v>1648</v>
      </c>
      <c r="BL148" s="41" t="s">
        <v>1649</v>
      </c>
      <c r="BM148" s="69" t="s">
        <v>569</v>
      </c>
      <c r="BN148" s="69"/>
      <c r="BO148" s="69"/>
      <c r="BP148" s="41" t="s">
        <v>645</v>
      </c>
      <c r="BQ148" s="41"/>
      <c r="BR148" s="41" t="s">
        <v>1888</v>
      </c>
    </row>
    <row r="149" spans="1:70" ht="148.5" customHeight="1">
      <c r="A149" s="30" t="s">
        <v>408</v>
      </c>
      <c r="B149" s="15"/>
      <c r="C149" s="51" t="s">
        <v>409</v>
      </c>
      <c r="D149" s="51" t="s">
        <v>372</v>
      </c>
      <c r="E149" s="51" t="s">
        <v>373</v>
      </c>
      <c r="F149" s="15">
        <f>COUNTIF(K149:EI149,"Yes")</f>
        <v>2</v>
      </c>
      <c r="G149" s="15">
        <f>COUNTIF(K149:EI149,"No")</f>
        <v>17</v>
      </c>
      <c r="H149" s="87">
        <f>F149/(F149+G149)</f>
        <v>0.10526315789473684</v>
      </c>
      <c r="I149" s="15"/>
      <c r="J149" s="15"/>
      <c r="K149" s="69" t="s">
        <v>569</v>
      </c>
      <c r="L149" s="69"/>
      <c r="M149" s="69"/>
      <c r="N149" s="41" t="s">
        <v>569</v>
      </c>
      <c r="O149" s="41"/>
      <c r="P149" s="41"/>
      <c r="Q149" s="69" t="s">
        <v>569</v>
      </c>
      <c r="R149" s="69"/>
      <c r="S149" s="69"/>
      <c r="T149" s="41" t="s">
        <v>569</v>
      </c>
      <c r="U149" s="41"/>
      <c r="V149" s="41"/>
      <c r="W149" s="69" t="s">
        <v>569</v>
      </c>
      <c r="X149" s="69"/>
      <c r="Y149" s="69"/>
      <c r="Z149" s="42" t="s">
        <v>645</v>
      </c>
      <c r="AA149" s="42"/>
      <c r="AB149" s="42"/>
      <c r="AC149" s="69" t="s">
        <v>569</v>
      </c>
      <c r="AD149" s="69"/>
      <c r="AE149" s="69"/>
      <c r="AF149" s="81"/>
      <c r="AG149" s="98"/>
      <c r="AH149" s="98"/>
      <c r="AI149" s="69" t="s">
        <v>569</v>
      </c>
      <c r="AJ149" s="69"/>
      <c r="AK149" s="69"/>
      <c r="AL149" s="41" t="s">
        <v>569</v>
      </c>
      <c r="AM149" s="41"/>
      <c r="AN149" s="41"/>
      <c r="AO149" s="69" t="s">
        <v>569</v>
      </c>
      <c r="AP149" s="69"/>
      <c r="AQ149" s="69"/>
      <c r="AR149" s="82" t="s">
        <v>569</v>
      </c>
      <c r="AS149" s="82"/>
      <c r="AT149" s="82"/>
      <c r="AU149" s="69" t="s">
        <v>569</v>
      </c>
      <c r="AV149" s="69"/>
      <c r="AW149" s="69" t="s">
        <v>1963</v>
      </c>
      <c r="AX149" s="41" t="s">
        <v>645</v>
      </c>
      <c r="AY149" s="41"/>
      <c r="AZ149" s="41"/>
      <c r="BA149" s="69" t="s">
        <v>569</v>
      </c>
      <c r="BB149" s="69"/>
      <c r="BC149" s="69"/>
      <c r="BD149" s="41" t="s">
        <v>569</v>
      </c>
      <c r="BE149" s="42"/>
      <c r="BF149" s="42"/>
      <c r="BG149" s="69" t="s">
        <v>569</v>
      </c>
      <c r="BH149" s="69"/>
      <c r="BI149" s="69"/>
      <c r="BJ149" s="41" t="s">
        <v>569</v>
      </c>
      <c r="BK149" s="41"/>
      <c r="BL149" s="41"/>
      <c r="BM149" s="69" t="s">
        <v>569</v>
      </c>
      <c r="BN149" s="69"/>
      <c r="BO149" s="69"/>
      <c r="BP149" s="41" t="s">
        <v>569</v>
      </c>
      <c r="BQ149" s="41"/>
      <c r="BR149" s="41"/>
    </row>
    <row r="150" spans="1:70" ht="204.75" customHeight="1">
      <c r="A150" s="102" t="s">
        <v>410</v>
      </c>
      <c r="B150" s="15"/>
      <c r="C150" s="51" t="s">
        <v>411</v>
      </c>
      <c r="D150" s="51" t="s">
        <v>375</v>
      </c>
      <c r="E150" s="51" t="s">
        <v>374</v>
      </c>
      <c r="F150" s="15">
        <f>COUNTIF(K150:EI150,"Yes")</f>
        <v>4</v>
      </c>
      <c r="G150" s="15">
        <f>COUNTIF(K150:EI150,"No")</f>
        <v>14</v>
      </c>
      <c r="H150" s="87">
        <f>F150/(F150+G150)</f>
        <v>0.2222222222222222</v>
      </c>
      <c r="I150" s="15" t="s">
        <v>115</v>
      </c>
      <c r="J150" s="15" t="s">
        <v>91</v>
      </c>
      <c r="K150" s="69" t="s">
        <v>569</v>
      </c>
      <c r="L150" s="69"/>
      <c r="M150" s="69"/>
      <c r="N150" s="41" t="s">
        <v>569</v>
      </c>
      <c r="O150" s="41"/>
      <c r="P150" s="41"/>
      <c r="Q150" s="69"/>
      <c r="R150" s="69"/>
      <c r="S150" s="69"/>
      <c r="T150" s="41" t="s">
        <v>569</v>
      </c>
      <c r="U150" s="41"/>
      <c r="V150" s="41"/>
      <c r="W150" s="69" t="s">
        <v>569</v>
      </c>
      <c r="X150" s="69"/>
      <c r="Y150" s="69"/>
      <c r="Z150" s="42" t="s">
        <v>645</v>
      </c>
      <c r="AA150" s="42"/>
      <c r="AB150" s="42"/>
      <c r="AC150" s="69" t="s">
        <v>569</v>
      </c>
      <c r="AD150" s="69"/>
      <c r="AE150" s="69"/>
      <c r="AF150" s="81"/>
      <c r="AG150" s="98"/>
      <c r="AH150" s="98"/>
      <c r="AI150" s="69" t="s">
        <v>569</v>
      </c>
      <c r="AJ150" s="69"/>
      <c r="AK150" s="69"/>
      <c r="AL150" s="41" t="s">
        <v>569</v>
      </c>
      <c r="AM150" s="41"/>
      <c r="AN150" s="41"/>
      <c r="AO150" s="69" t="s">
        <v>569</v>
      </c>
      <c r="AP150" s="69"/>
      <c r="AQ150" s="69"/>
      <c r="AR150" s="82" t="s">
        <v>569</v>
      </c>
      <c r="AS150" s="82"/>
      <c r="AT150" s="82"/>
      <c r="AU150" s="69" t="s">
        <v>569</v>
      </c>
      <c r="AV150" s="69"/>
      <c r="AW150" s="69" t="s">
        <v>1964</v>
      </c>
      <c r="AX150" s="41" t="s">
        <v>645</v>
      </c>
      <c r="AY150" s="41" t="s">
        <v>1327</v>
      </c>
      <c r="AZ150" s="41"/>
      <c r="BA150" s="69" t="s">
        <v>569</v>
      </c>
      <c r="BB150" s="69"/>
      <c r="BC150" s="69"/>
      <c r="BD150" s="41" t="s">
        <v>645</v>
      </c>
      <c r="BE150" s="42" t="s">
        <v>1999</v>
      </c>
      <c r="BF150" s="42"/>
      <c r="BG150" s="69" t="s">
        <v>569</v>
      </c>
      <c r="BH150" s="69"/>
      <c r="BI150" s="69"/>
      <c r="BJ150" s="41" t="s">
        <v>645</v>
      </c>
      <c r="BK150" s="41"/>
      <c r="BL150" s="41" t="s">
        <v>1650</v>
      </c>
      <c r="BM150" s="69" t="s">
        <v>569</v>
      </c>
      <c r="BN150" s="69"/>
      <c r="BO150" s="69"/>
      <c r="BP150" s="41" t="s">
        <v>569</v>
      </c>
      <c r="BQ150" s="41"/>
      <c r="BR150" s="41"/>
    </row>
    <row r="151" spans="1:70" ht="12.75">
      <c r="A151" s="10"/>
      <c r="B151" s="10"/>
      <c r="C151" s="47"/>
      <c r="D151" s="47"/>
      <c r="E151" s="47"/>
      <c r="F151" s="47"/>
      <c r="G151" s="47"/>
      <c r="H151" s="47"/>
      <c r="I151" s="47"/>
      <c r="J151" s="47"/>
      <c r="K151" s="68"/>
      <c r="L151" s="68"/>
      <c r="M151" s="68"/>
      <c r="N151" s="115"/>
      <c r="O151" s="115"/>
      <c r="P151" s="115"/>
      <c r="Q151" s="68"/>
      <c r="R151" s="68"/>
      <c r="S151" s="68"/>
      <c r="T151" s="40"/>
      <c r="U151" s="40"/>
      <c r="V151" s="40"/>
      <c r="W151" s="68"/>
      <c r="X151" s="68"/>
      <c r="Y151" s="68"/>
      <c r="Z151" s="40"/>
      <c r="AA151" s="40"/>
      <c r="AB151" s="40"/>
      <c r="AC151" s="68"/>
      <c r="AD151" s="68"/>
      <c r="AE151" s="68"/>
      <c r="AF151" s="40"/>
      <c r="AG151" s="40"/>
      <c r="AH151" s="40"/>
      <c r="AI151" s="68"/>
      <c r="AJ151" s="68"/>
      <c r="AK151" s="68"/>
      <c r="AL151" s="40"/>
      <c r="AM151" s="40"/>
      <c r="AN151" s="40"/>
      <c r="AO151" s="68"/>
      <c r="AP151" s="68"/>
      <c r="AQ151" s="68"/>
      <c r="AR151" s="40"/>
      <c r="AS151" s="40"/>
      <c r="AT151" s="40"/>
      <c r="AU151" s="68"/>
      <c r="AV151" s="68"/>
      <c r="AW151" s="68"/>
      <c r="AX151" s="40"/>
      <c r="AY151" s="40"/>
      <c r="AZ151" s="40"/>
      <c r="BA151" s="68"/>
      <c r="BB151" s="68"/>
      <c r="BC151" s="68"/>
      <c r="BD151" s="40"/>
      <c r="BE151" s="40"/>
      <c r="BF151" s="40"/>
      <c r="BG151" s="68"/>
      <c r="BH151" s="68"/>
      <c r="BI151" s="68"/>
      <c r="BJ151" s="115"/>
      <c r="BK151" s="115"/>
      <c r="BL151" s="115"/>
      <c r="BM151" s="69"/>
      <c r="BN151" s="69"/>
      <c r="BO151" s="69"/>
      <c r="BP151" s="115"/>
      <c r="BQ151" s="115"/>
      <c r="BR151" s="115"/>
    </row>
    <row r="152" spans="1:70" ht="51">
      <c r="A152" s="99" t="s">
        <v>361</v>
      </c>
      <c r="B152" s="10"/>
      <c r="C152" s="47"/>
      <c r="D152" s="47"/>
      <c r="E152" s="47"/>
      <c r="F152" s="47"/>
      <c r="G152" s="47"/>
      <c r="H152" s="47"/>
      <c r="I152" s="47"/>
      <c r="J152" s="47"/>
      <c r="K152" s="68"/>
      <c r="L152" s="68"/>
      <c r="M152" s="68"/>
      <c r="N152" s="115"/>
      <c r="O152" s="115"/>
      <c r="P152" s="115"/>
      <c r="Q152" s="68"/>
      <c r="R152" s="68"/>
      <c r="S152" s="68"/>
      <c r="T152" s="40"/>
      <c r="U152" s="40"/>
      <c r="V152" s="40"/>
      <c r="W152" s="68"/>
      <c r="X152" s="68"/>
      <c r="Y152" s="68"/>
      <c r="Z152" s="40"/>
      <c r="AA152" s="40"/>
      <c r="AB152" s="40"/>
      <c r="AC152" s="68"/>
      <c r="AD152" s="68"/>
      <c r="AE152" s="68"/>
      <c r="AF152" s="40"/>
      <c r="AG152" s="40"/>
      <c r="AH152" s="40"/>
      <c r="AI152" s="68"/>
      <c r="AJ152" s="68"/>
      <c r="AK152" s="68"/>
      <c r="AL152" s="40"/>
      <c r="AM152" s="40"/>
      <c r="AN152" s="40"/>
      <c r="AO152" s="68"/>
      <c r="AP152" s="68"/>
      <c r="AQ152" s="68"/>
      <c r="AR152" s="40"/>
      <c r="AS152" s="40"/>
      <c r="AT152" s="40"/>
      <c r="AU152" s="68"/>
      <c r="AV152" s="68"/>
      <c r="AW152" s="68"/>
      <c r="AX152" s="40"/>
      <c r="AY152" s="40"/>
      <c r="AZ152" s="40"/>
      <c r="BA152" s="68"/>
      <c r="BB152" s="68"/>
      <c r="BC152" s="68"/>
      <c r="BD152" s="40"/>
      <c r="BE152" s="40"/>
      <c r="BF152" s="40"/>
      <c r="BG152" s="68"/>
      <c r="BH152" s="68"/>
      <c r="BI152" s="68"/>
      <c r="BJ152" s="115"/>
      <c r="BK152" s="115"/>
      <c r="BL152" s="115"/>
      <c r="BM152" s="143"/>
      <c r="BN152" s="143"/>
      <c r="BO152" s="143"/>
      <c r="BP152" s="115"/>
      <c r="BQ152" s="115"/>
      <c r="BR152" s="115"/>
    </row>
    <row r="153" spans="1:70" ht="216.75">
      <c r="A153" s="15" t="s">
        <v>362</v>
      </c>
      <c r="B153" s="10"/>
      <c r="C153" s="48" t="s">
        <v>1028</v>
      </c>
      <c r="D153" s="31" t="s">
        <v>853</v>
      </c>
      <c r="E153" s="31" t="s">
        <v>852</v>
      </c>
      <c r="F153" s="15">
        <f>COUNTIF(K153:EI153,"Yes")</f>
        <v>6</v>
      </c>
      <c r="G153" s="15">
        <f>COUNTIF(K153:EI153,"No")</f>
        <v>13</v>
      </c>
      <c r="H153" s="87">
        <f>F153/(F153+G153)</f>
        <v>0.3157894736842105</v>
      </c>
      <c r="I153" s="15" t="s">
        <v>4</v>
      </c>
      <c r="J153" s="15" t="s">
        <v>3</v>
      </c>
      <c r="K153" s="69" t="s">
        <v>569</v>
      </c>
      <c r="L153" s="68"/>
      <c r="M153" s="68"/>
      <c r="N153" s="41" t="s">
        <v>569</v>
      </c>
      <c r="O153" s="41"/>
      <c r="P153" s="41"/>
      <c r="Q153" s="69" t="s">
        <v>569</v>
      </c>
      <c r="R153" s="69"/>
      <c r="S153" s="69"/>
      <c r="T153" s="42" t="s">
        <v>645</v>
      </c>
      <c r="U153" s="42" t="s">
        <v>854</v>
      </c>
      <c r="V153" s="42"/>
      <c r="W153" s="69" t="s">
        <v>645</v>
      </c>
      <c r="X153" s="69"/>
      <c r="Y153" s="69" t="s">
        <v>160</v>
      </c>
      <c r="Z153" s="42" t="s">
        <v>569</v>
      </c>
      <c r="AA153" s="42"/>
      <c r="AB153" s="42" t="s">
        <v>222</v>
      </c>
      <c r="AC153" s="69" t="s">
        <v>989</v>
      </c>
      <c r="AD153" s="69" t="s">
        <v>2</v>
      </c>
      <c r="AE153" s="69"/>
      <c r="AF153" s="81"/>
      <c r="AG153" s="98"/>
      <c r="AH153" s="98"/>
      <c r="AI153" s="68" t="s">
        <v>569</v>
      </c>
      <c r="AJ153" s="68"/>
      <c r="AK153" s="68"/>
      <c r="AL153" s="41" t="s">
        <v>569</v>
      </c>
      <c r="AM153" s="41"/>
      <c r="AN153" s="41"/>
      <c r="AO153" s="69" t="s">
        <v>569</v>
      </c>
      <c r="AP153" s="69" t="s">
        <v>149</v>
      </c>
      <c r="AQ153" s="69"/>
      <c r="AR153" s="82" t="s">
        <v>569</v>
      </c>
      <c r="AS153" s="82"/>
      <c r="AT153" s="82"/>
      <c r="AU153" s="69" t="s">
        <v>645</v>
      </c>
      <c r="AV153" s="69" t="s">
        <v>1965</v>
      </c>
      <c r="AW153" s="69" t="s">
        <v>1966</v>
      </c>
      <c r="AX153" s="41" t="s">
        <v>569</v>
      </c>
      <c r="AY153" s="41"/>
      <c r="AZ153" s="41"/>
      <c r="BA153" s="69" t="s">
        <v>645</v>
      </c>
      <c r="BB153" s="69" t="s">
        <v>2018</v>
      </c>
      <c r="BC153" s="69"/>
      <c r="BD153" s="41" t="s">
        <v>569</v>
      </c>
      <c r="BE153" s="41"/>
      <c r="BF153" s="41"/>
      <c r="BG153" s="69" t="s">
        <v>569</v>
      </c>
      <c r="BH153" s="69"/>
      <c r="BI153" s="69"/>
      <c r="BJ153" s="41" t="s">
        <v>645</v>
      </c>
      <c r="BK153" s="41" t="s">
        <v>1651</v>
      </c>
      <c r="BL153" s="41"/>
      <c r="BM153" s="69" t="s">
        <v>569</v>
      </c>
      <c r="BN153" s="143"/>
      <c r="BO153" s="143"/>
      <c r="BP153" s="41" t="s">
        <v>569</v>
      </c>
      <c r="BQ153" s="41"/>
      <c r="BR153" s="41"/>
    </row>
    <row r="154" spans="1:70" ht="165.75">
      <c r="A154" s="15" t="s">
        <v>855</v>
      </c>
      <c r="B154" s="10"/>
      <c r="C154" s="48" t="s">
        <v>1029</v>
      </c>
      <c r="D154" s="31" t="s">
        <v>857</v>
      </c>
      <c r="E154" s="31" t="s">
        <v>1030</v>
      </c>
      <c r="F154" s="15">
        <f>COUNTIF(K154:EI154,"Yes")</f>
        <v>5</v>
      </c>
      <c r="G154" s="15">
        <f>COUNTIF(K154:EI154,"No")</f>
        <v>14</v>
      </c>
      <c r="H154" s="87">
        <f>F154/(F154+G154)</f>
        <v>0.2631578947368421</v>
      </c>
      <c r="I154" s="15" t="s">
        <v>6</v>
      </c>
      <c r="J154" s="15" t="s">
        <v>5</v>
      </c>
      <c r="K154" s="69" t="s">
        <v>569</v>
      </c>
      <c r="L154" s="68"/>
      <c r="M154" s="68"/>
      <c r="N154" s="41" t="s">
        <v>569</v>
      </c>
      <c r="O154" s="41"/>
      <c r="P154" s="41"/>
      <c r="Q154" s="69" t="s">
        <v>569</v>
      </c>
      <c r="R154" s="69"/>
      <c r="S154" s="69"/>
      <c r="T154" s="42" t="s">
        <v>645</v>
      </c>
      <c r="U154" s="42" t="s">
        <v>856</v>
      </c>
      <c r="V154" s="42"/>
      <c r="W154" s="69" t="s">
        <v>645</v>
      </c>
      <c r="X154" s="69"/>
      <c r="Y154" s="69" t="s">
        <v>161</v>
      </c>
      <c r="Z154" s="42" t="s">
        <v>569</v>
      </c>
      <c r="AA154" s="42"/>
      <c r="AB154" s="42" t="s">
        <v>223</v>
      </c>
      <c r="AC154" s="69" t="s">
        <v>569</v>
      </c>
      <c r="AD154" s="69"/>
      <c r="AE154" s="69"/>
      <c r="AF154" s="81"/>
      <c r="AG154" s="98"/>
      <c r="AH154" s="98"/>
      <c r="AI154" s="68" t="s">
        <v>569</v>
      </c>
      <c r="AJ154" s="68"/>
      <c r="AK154" s="68"/>
      <c r="AL154" s="41" t="s">
        <v>569</v>
      </c>
      <c r="AM154" s="41"/>
      <c r="AN154" s="41"/>
      <c r="AO154" s="69" t="s">
        <v>569</v>
      </c>
      <c r="AP154" s="69" t="s">
        <v>149</v>
      </c>
      <c r="AQ154" s="69"/>
      <c r="AR154" s="82" t="s">
        <v>569</v>
      </c>
      <c r="AS154" s="82"/>
      <c r="AT154" s="82"/>
      <c r="AU154" s="69" t="s">
        <v>569</v>
      </c>
      <c r="AV154" s="69"/>
      <c r="AW154" s="69" t="s">
        <v>1967</v>
      </c>
      <c r="AX154" s="41" t="s">
        <v>645</v>
      </c>
      <c r="AY154" s="41" t="s">
        <v>1328</v>
      </c>
      <c r="AZ154" s="41"/>
      <c r="BA154" s="69" t="s">
        <v>569</v>
      </c>
      <c r="BB154" s="69"/>
      <c r="BC154" s="69"/>
      <c r="BD154" s="41" t="s">
        <v>569</v>
      </c>
      <c r="BE154" s="41"/>
      <c r="BF154" s="41"/>
      <c r="BG154" s="69" t="s">
        <v>645</v>
      </c>
      <c r="BH154" s="69" t="s">
        <v>1940</v>
      </c>
      <c r="BI154" s="69"/>
      <c r="BJ154" s="41" t="s">
        <v>645</v>
      </c>
      <c r="BK154" s="41" t="s">
        <v>1651</v>
      </c>
      <c r="BL154" s="41"/>
      <c r="BM154" s="69" t="s">
        <v>569</v>
      </c>
      <c r="BN154" s="69"/>
      <c r="BO154" s="69"/>
      <c r="BP154" s="41" t="s">
        <v>569</v>
      </c>
      <c r="BQ154" s="41"/>
      <c r="BR154" s="41"/>
    </row>
    <row r="155" spans="1:70" ht="114.75">
      <c r="A155" s="15" t="s">
        <v>1033</v>
      </c>
      <c r="B155" s="10"/>
      <c r="C155" s="48" t="s">
        <v>1032</v>
      </c>
      <c r="D155" s="30" t="s">
        <v>1084</v>
      </c>
      <c r="E155" s="30" t="s">
        <v>1031</v>
      </c>
      <c r="F155" s="15">
        <f>COUNTIF(K155:EI155,"Yes")</f>
        <v>1</v>
      </c>
      <c r="G155" s="15">
        <f>COUNTIF(K155:EI155,"No")</f>
        <v>18</v>
      </c>
      <c r="H155" s="87">
        <f>F155/(F155+G155)</f>
        <v>0.05263157894736842</v>
      </c>
      <c r="I155" s="15"/>
      <c r="J155" s="15" t="s">
        <v>7</v>
      </c>
      <c r="K155" s="69" t="s">
        <v>569</v>
      </c>
      <c r="L155" s="68"/>
      <c r="M155" s="68"/>
      <c r="N155" s="41" t="s">
        <v>569</v>
      </c>
      <c r="O155" s="41"/>
      <c r="P155" s="41"/>
      <c r="Q155" s="69" t="s">
        <v>569</v>
      </c>
      <c r="R155" s="69"/>
      <c r="S155" s="69"/>
      <c r="T155" s="41" t="s">
        <v>569</v>
      </c>
      <c r="U155" s="41"/>
      <c r="V155" s="41"/>
      <c r="W155" s="70" t="s">
        <v>645</v>
      </c>
      <c r="X155" s="73"/>
      <c r="Y155" s="70" t="s">
        <v>450</v>
      </c>
      <c r="Z155" s="42" t="s">
        <v>569</v>
      </c>
      <c r="AA155" s="42"/>
      <c r="AB155" s="42"/>
      <c r="AC155" s="69" t="s">
        <v>569</v>
      </c>
      <c r="AD155" s="69"/>
      <c r="AE155" s="69"/>
      <c r="AF155" s="81"/>
      <c r="AG155" s="98"/>
      <c r="AH155" s="98"/>
      <c r="AI155" s="68" t="s">
        <v>569</v>
      </c>
      <c r="AJ155" s="68" t="s">
        <v>877</v>
      </c>
      <c r="AK155" s="68"/>
      <c r="AL155" s="41" t="s">
        <v>569</v>
      </c>
      <c r="AM155" s="41"/>
      <c r="AN155" s="41"/>
      <c r="AO155" s="69" t="s">
        <v>569</v>
      </c>
      <c r="AP155" s="69" t="s">
        <v>149</v>
      </c>
      <c r="AQ155" s="69"/>
      <c r="AR155" s="82" t="s">
        <v>569</v>
      </c>
      <c r="AS155" s="82"/>
      <c r="AT155" s="82"/>
      <c r="AU155" s="69" t="s">
        <v>569</v>
      </c>
      <c r="AV155" s="69"/>
      <c r="AW155" s="69" t="s">
        <v>1968</v>
      </c>
      <c r="AX155" s="41" t="s">
        <v>569</v>
      </c>
      <c r="AY155" s="41"/>
      <c r="AZ155" s="41"/>
      <c r="BA155" s="69" t="s">
        <v>569</v>
      </c>
      <c r="BB155" s="69"/>
      <c r="BC155" s="69"/>
      <c r="BD155" s="41" t="s">
        <v>569</v>
      </c>
      <c r="BE155" s="41"/>
      <c r="BF155" s="41"/>
      <c r="BG155" s="69" t="s">
        <v>569</v>
      </c>
      <c r="BH155" s="69"/>
      <c r="BI155" s="69"/>
      <c r="BJ155" s="41" t="s">
        <v>569</v>
      </c>
      <c r="BK155" s="41"/>
      <c r="BL155" s="41"/>
      <c r="BM155" s="69" t="s">
        <v>569</v>
      </c>
      <c r="BN155" s="69"/>
      <c r="BO155" s="69"/>
      <c r="BP155" s="41" t="s">
        <v>569</v>
      </c>
      <c r="BQ155" s="41"/>
      <c r="BR155" s="41"/>
    </row>
    <row r="156" spans="1:70" ht="12.75">
      <c r="A156" s="10"/>
      <c r="B156" s="10"/>
      <c r="C156" s="47"/>
      <c r="D156" s="47"/>
      <c r="E156" s="47"/>
      <c r="F156" s="47"/>
      <c r="G156" s="47"/>
      <c r="H156" s="47"/>
      <c r="I156" s="47"/>
      <c r="J156" s="47"/>
      <c r="K156" s="68"/>
      <c r="L156" s="68"/>
      <c r="M156" s="68"/>
      <c r="N156" s="115"/>
      <c r="O156" s="115"/>
      <c r="P156" s="115"/>
      <c r="Q156" s="68"/>
      <c r="R156" s="68"/>
      <c r="S156" s="68"/>
      <c r="T156" s="40"/>
      <c r="U156" s="40"/>
      <c r="V156" s="40"/>
      <c r="W156" s="68"/>
      <c r="X156" s="68"/>
      <c r="Y156" s="68"/>
      <c r="Z156" s="40"/>
      <c r="AA156" s="40"/>
      <c r="AB156" s="40"/>
      <c r="AC156" s="68"/>
      <c r="AD156" s="68"/>
      <c r="AE156" s="68"/>
      <c r="AF156" s="40"/>
      <c r="AG156" s="40"/>
      <c r="AH156" s="40"/>
      <c r="AI156" s="68"/>
      <c r="AJ156" s="68"/>
      <c r="AK156" s="68"/>
      <c r="AL156" s="40"/>
      <c r="AM156" s="40"/>
      <c r="AN156" s="40"/>
      <c r="AO156" s="68"/>
      <c r="AP156" s="68"/>
      <c r="AQ156" s="68"/>
      <c r="AR156" s="40"/>
      <c r="AS156" s="40"/>
      <c r="AT156" s="40"/>
      <c r="AU156" s="68"/>
      <c r="AV156" s="68"/>
      <c r="AW156" s="68"/>
      <c r="AX156" s="40"/>
      <c r="AY156" s="40"/>
      <c r="AZ156" s="40"/>
      <c r="BA156" s="68"/>
      <c r="BB156" s="68"/>
      <c r="BC156" s="68"/>
      <c r="BD156" s="40"/>
      <c r="BE156" s="40"/>
      <c r="BF156" s="40"/>
      <c r="BG156" s="68"/>
      <c r="BH156" s="68"/>
      <c r="BI156" s="68"/>
      <c r="BJ156" s="115"/>
      <c r="BK156" s="115"/>
      <c r="BL156" s="115"/>
      <c r="BM156" s="69"/>
      <c r="BN156" s="69"/>
      <c r="BO156" s="69"/>
      <c r="BP156" s="115"/>
      <c r="BQ156" s="115"/>
      <c r="BR156" s="115"/>
    </row>
    <row r="157" spans="1:70" ht="51">
      <c r="A157" s="99" t="s">
        <v>363</v>
      </c>
      <c r="B157" s="10"/>
      <c r="C157" s="47"/>
      <c r="D157" s="47"/>
      <c r="E157" s="47"/>
      <c r="F157" s="47"/>
      <c r="G157" s="47"/>
      <c r="H157" s="47"/>
      <c r="I157" s="47"/>
      <c r="J157" s="47"/>
      <c r="K157" s="68"/>
      <c r="L157" s="68"/>
      <c r="M157" s="68"/>
      <c r="N157" s="115"/>
      <c r="O157" s="115"/>
      <c r="P157" s="115"/>
      <c r="Q157" s="68"/>
      <c r="R157" s="68"/>
      <c r="S157" s="68"/>
      <c r="T157" s="40"/>
      <c r="U157" s="40"/>
      <c r="V157" s="40"/>
      <c r="W157" s="68"/>
      <c r="X157" s="68"/>
      <c r="Y157" s="68"/>
      <c r="Z157" s="40"/>
      <c r="AA157" s="40"/>
      <c r="AB157" s="40"/>
      <c r="AC157" s="68"/>
      <c r="AD157" s="68"/>
      <c r="AE157" s="68"/>
      <c r="AF157" s="40"/>
      <c r="AG157" s="40"/>
      <c r="AH157" s="40"/>
      <c r="AI157" s="68"/>
      <c r="AJ157" s="68"/>
      <c r="AK157" s="68"/>
      <c r="AL157" s="40"/>
      <c r="AM157" s="40"/>
      <c r="AN157" s="40"/>
      <c r="AO157" s="68"/>
      <c r="AP157" s="68"/>
      <c r="AQ157" s="68"/>
      <c r="AR157" s="40"/>
      <c r="AS157" s="40"/>
      <c r="AT157" s="40"/>
      <c r="AU157" s="68"/>
      <c r="AV157" s="68"/>
      <c r="AW157" s="68"/>
      <c r="AX157" s="40"/>
      <c r="AY157" s="40"/>
      <c r="AZ157" s="40"/>
      <c r="BA157" s="68"/>
      <c r="BB157" s="68"/>
      <c r="BC157" s="68"/>
      <c r="BD157" s="40"/>
      <c r="BE157" s="40"/>
      <c r="BF157" s="40"/>
      <c r="BG157" s="68"/>
      <c r="BH157" s="68"/>
      <c r="BI157" s="68"/>
      <c r="BJ157" s="115"/>
      <c r="BK157" s="115"/>
      <c r="BL157" s="115"/>
      <c r="BM157" s="143"/>
      <c r="BN157" s="143"/>
      <c r="BO157" s="143"/>
      <c r="BP157" s="115"/>
      <c r="BQ157" s="115"/>
      <c r="BR157" s="115"/>
    </row>
    <row r="158" spans="1:70" ht="153">
      <c r="A158" s="15" t="s">
        <v>865</v>
      </c>
      <c r="B158" s="10"/>
      <c r="C158" s="48" t="s">
        <v>1029</v>
      </c>
      <c r="D158" s="100" t="s">
        <v>866</v>
      </c>
      <c r="E158" s="31" t="s">
        <v>1034</v>
      </c>
      <c r="F158" s="15">
        <f>COUNTIF(K158:EI158,"Yes")</f>
        <v>12</v>
      </c>
      <c r="G158" s="15">
        <f>COUNTIF(K158:EI158,"No")</f>
        <v>6</v>
      </c>
      <c r="H158" s="87">
        <f>F158/(F158+G158)</f>
        <v>0.6666666666666666</v>
      </c>
      <c r="I158" s="15" t="s">
        <v>8</v>
      </c>
      <c r="J158" s="15"/>
      <c r="K158" s="69" t="s">
        <v>645</v>
      </c>
      <c r="L158" s="69" t="s">
        <v>1035</v>
      </c>
      <c r="M158" s="69" t="s">
        <v>1036</v>
      </c>
      <c r="N158" s="41" t="s">
        <v>645</v>
      </c>
      <c r="O158" s="41" t="s">
        <v>200</v>
      </c>
      <c r="P158" s="41"/>
      <c r="Q158" s="69" t="s">
        <v>569</v>
      </c>
      <c r="R158" s="69"/>
      <c r="S158" s="69"/>
      <c r="T158" s="42" t="s">
        <v>645</v>
      </c>
      <c r="U158" s="42" t="s">
        <v>864</v>
      </c>
      <c r="V158" s="42"/>
      <c r="W158" s="69" t="s">
        <v>645</v>
      </c>
      <c r="X158" s="69"/>
      <c r="Y158" s="69" t="s">
        <v>162</v>
      </c>
      <c r="Z158" s="41"/>
      <c r="AA158" s="41"/>
      <c r="AB158" s="41"/>
      <c r="AC158" s="68" t="s">
        <v>989</v>
      </c>
      <c r="AD158" s="68" t="s">
        <v>1902</v>
      </c>
      <c r="AE158" s="68"/>
      <c r="AF158" s="81"/>
      <c r="AG158" s="98"/>
      <c r="AH158" s="98"/>
      <c r="AI158" s="68" t="s">
        <v>645</v>
      </c>
      <c r="AJ158" s="68" t="s">
        <v>878</v>
      </c>
      <c r="AK158" s="68"/>
      <c r="AL158" s="41" t="s">
        <v>569</v>
      </c>
      <c r="AM158" s="41"/>
      <c r="AN158" s="41"/>
      <c r="AO158" s="69" t="s">
        <v>645</v>
      </c>
      <c r="AP158" s="69" t="s">
        <v>150</v>
      </c>
      <c r="AQ158" s="69"/>
      <c r="AR158" s="82" t="s">
        <v>569</v>
      </c>
      <c r="AS158" s="120"/>
      <c r="AT158" s="82" t="s">
        <v>1663</v>
      </c>
      <c r="AU158" s="69" t="s">
        <v>569</v>
      </c>
      <c r="AV158" s="69"/>
      <c r="AW158" s="69" t="s">
        <v>1969</v>
      </c>
      <c r="AX158" s="41" t="s">
        <v>569</v>
      </c>
      <c r="AY158" s="41"/>
      <c r="AZ158" s="41"/>
      <c r="BA158" s="69" t="s">
        <v>645</v>
      </c>
      <c r="BB158" s="69" t="s">
        <v>2018</v>
      </c>
      <c r="BC158" s="69"/>
      <c r="BD158" s="40" t="s">
        <v>645</v>
      </c>
      <c r="BE158" s="42" t="s">
        <v>2000</v>
      </c>
      <c r="BF158" s="42"/>
      <c r="BG158" s="69" t="s">
        <v>645</v>
      </c>
      <c r="BH158" s="69" t="s">
        <v>1991</v>
      </c>
      <c r="BI158" s="69"/>
      <c r="BJ158" s="41" t="s">
        <v>645</v>
      </c>
      <c r="BK158" s="41" t="s">
        <v>1652</v>
      </c>
      <c r="BL158" s="41"/>
      <c r="BM158" s="69" t="s">
        <v>569</v>
      </c>
      <c r="BN158" s="143"/>
      <c r="BO158" s="143"/>
      <c r="BP158" s="41" t="s">
        <v>645</v>
      </c>
      <c r="BQ158" s="41" t="s">
        <v>1889</v>
      </c>
      <c r="BR158" s="41" t="s">
        <v>1890</v>
      </c>
    </row>
    <row r="159" spans="1:70" ht="89.25">
      <c r="A159" s="15" t="s">
        <v>334</v>
      </c>
      <c r="B159" s="10"/>
      <c r="C159" s="48" t="s">
        <v>1038</v>
      </c>
      <c r="D159" s="31" t="s">
        <v>335</v>
      </c>
      <c r="E159" s="31" t="s">
        <v>863</v>
      </c>
      <c r="F159" s="15">
        <f>COUNTIF(K159:EI159,"Yes")</f>
        <v>12</v>
      </c>
      <c r="G159" s="15">
        <f>COUNTIF(K159:EI159,"No")</f>
        <v>7</v>
      </c>
      <c r="H159" s="87">
        <f>F159/(F159+G159)</f>
        <v>0.631578947368421</v>
      </c>
      <c r="I159" s="15" t="s">
        <v>9</v>
      </c>
      <c r="J159" s="15" t="s">
        <v>10</v>
      </c>
      <c r="K159" s="69" t="s">
        <v>569</v>
      </c>
      <c r="L159" s="68"/>
      <c r="M159" s="69" t="s">
        <v>1039</v>
      </c>
      <c r="N159" s="41" t="s">
        <v>645</v>
      </c>
      <c r="O159" s="41" t="s">
        <v>201</v>
      </c>
      <c r="P159" s="41"/>
      <c r="Q159" s="69" t="s">
        <v>569</v>
      </c>
      <c r="R159" s="69"/>
      <c r="S159" s="69"/>
      <c r="T159" s="42" t="s">
        <v>645</v>
      </c>
      <c r="U159" s="42" t="s">
        <v>346</v>
      </c>
      <c r="V159" s="42"/>
      <c r="W159" s="69" t="s">
        <v>569</v>
      </c>
      <c r="X159" s="69"/>
      <c r="Y159" s="69" t="s">
        <v>163</v>
      </c>
      <c r="Z159" s="42" t="s">
        <v>645</v>
      </c>
      <c r="AA159" s="42"/>
      <c r="AB159" s="42" t="s">
        <v>224</v>
      </c>
      <c r="AC159" s="69" t="s">
        <v>989</v>
      </c>
      <c r="AD159" s="69" t="s">
        <v>297</v>
      </c>
      <c r="AE159" s="69"/>
      <c r="AF159" s="81"/>
      <c r="AG159" s="98"/>
      <c r="AH159" s="98"/>
      <c r="AI159" s="68" t="s">
        <v>645</v>
      </c>
      <c r="AJ159" s="68" t="s">
        <v>1469</v>
      </c>
      <c r="AK159" s="68"/>
      <c r="AL159" s="41" t="s">
        <v>569</v>
      </c>
      <c r="AM159" s="41"/>
      <c r="AN159" s="41"/>
      <c r="AO159" s="69" t="s">
        <v>645</v>
      </c>
      <c r="AP159" s="69" t="s">
        <v>151</v>
      </c>
      <c r="AQ159" s="69"/>
      <c r="AR159" s="82" t="s">
        <v>569</v>
      </c>
      <c r="AS159" s="82"/>
      <c r="AT159" s="82" t="s">
        <v>1664</v>
      </c>
      <c r="AU159" s="69" t="s">
        <v>569</v>
      </c>
      <c r="AV159" s="69"/>
      <c r="AW159" s="69" t="s">
        <v>1970</v>
      </c>
      <c r="AX159" s="41" t="s">
        <v>645</v>
      </c>
      <c r="AY159" s="41" t="s">
        <v>1329</v>
      </c>
      <c r="AZ159" s="41"/>
      <c r="BA159" s="69" t="s">
        <v>645</v>
      </c>
      <c r="BB159" s="69" t="s">
        <v>2018</v>
      </c>
      <c r="BC159" s="69"/>
      <c r="BD159" s="40" t="s">
        <v>645</v>
      </c>
      <c r="BE159" s="41" t="s">
        <v>1998</v>
      </c>
      <c r="BF159" s="42"/>
      <c r="BG159" s="69" t="s">
        <v>645</v>
      </c>
      <c r="BH159" s="69"/>
      <c r="BI159" s="69"/>
      <c r="BJ159" s="41" t="s">
        <v>645</v>
      </c>
      <c r="BK159" s="41"/>
      <c r="BL159" s="41"/>
      <c r="BM159" s="69" t="s">
        <v>569</v>
      </c>
      <c r="BN159" s="69"/>
      <c r="BO159" s="69"/>
      <c r="BP159" s="41" t="s">
        <v>645</v>
      </c>
      <c r="BQ159" s="41"/>
      <c r="BR159" s="41" t="s">
        <v>1891</v>
      </c>
    </row>
    <row r="160" spans="1:70" ht="12.75">
      <c r="A160" s="15"/>
      <c r="B160" s="10"/>
      <c r="C160" s="47"/>
      <c r="D160" s="31"/>
      <c r="E160" s="31"/>
      <c r="F160" s="31"/>
      <c r="G160" s="31"/>
      <c r="H160" s="87"/>
      <c r="I160" s="31"/>
      <c r="J160" s="31"/>
      <c r="K160" s="68"/>
      <c r="L160" s="68"/>
      <c r="M160" s="68"/>
      <c r="N160" s="115"/>
      <c r="O160" s="115"/>
      <c r="P160" s="115"/>
      <c r="Q160" s="68"/>
      <c r="R160" s="68"/>
      <c r="S160" s="68"/>
      <c r="T160" s="42"/>
      <c r="U160" s="42"/>
      <c r="V160" s="42"/>
      <c r="W160" s="68"/>
      <c r="X160" s="68"/>
      <c r="Y160" s="68"/>
      <c r="Z160" s="42"/>
      <c r="AA160" s="42"/>
      <c r="AB160" s="42"/>
      <c r="AC160" s="68"/>
      <c r="AD160" s="68"/>
      <c r="AE160" s="68"/>
      <c r="AF160" s="42"/>
      <c r="AG160" s="42"/>
      <c r="AH160" s="42"/>
      <c r="AI160" s="68"/>
      <c r="AJ160" s="68"/>
      <c r="AK160" s="68"/>
      <c r="AL160" s="42"/>
      <c r="AM160" s="42"/>
      <c r="AN160" s="42"/>
      <c r="AO160" s="68"/>
      <c r="AP160" s="68"/>
      <c r="AQ160" s="68"/>
      <c r="AR160" s="135"/>
      <c r="AS160" s="135"/>
      <c r="AT160" s="135"/>
      <c r="AU160" s="68"/>
      <c r="AV160" s="68"/>
      <c r="AW160" s="68"/>
      <c r="AX160" s="42"/>
      <c r="AY160" s="42"/>
      <c r="AZ160" s="42"/>
      <c r="BA160" s="68"/>
      <c r="BB160" s="68"/>
      <c r="BC160" s="68"/>
      <c r="BD160" s="42"/>
      <c r="BE160" s="42"/>
      <c r="BF160" s="42"/>
      <c r="BG160" s="68"/>
      <c r="BH160" s="68"/>
      <c r="BI160" s="68"/>
      <c r="BJ160" s="115"/>
      <c r="BK160" s="115"/>
      <c r="BL160" s="115"/>
      <c r="BM160" s="69"/>
      <c r="BN160" s="69"/>
      <c r="BO160" s="69"/>
      <c r="BP160" s="115"/>
      <c r="BQ160" s="115"/>
      <c r="BR160" s="115"/>
    </row>
    <row r="161" spans="1:70" ht="38.25">
      <c r="A161" s="99" t="s">
        <v>364</v>
      </c>
      <c r="B161" s="10"/>
      <c r="C161" s="47"/>
      <c r="D161" s="31"/>
      <c r="E161" s="31"/>
      <c r="F161" s="31"/>
      <c r="G161" s="31"/>
      <c r="H161" s="31"/>
      <c r="I161" s="31"/>
      <c r="J161" s="31"/>
      <c r="K161" s="68"/>
      <c r="L161" s="68"/>
      <c r="M161" s="68"/>
      <c r="N161" s="115"/>
      <c r="O161" s="115"/>
      <c r="P161" s="115"/>
      <c r="Q161" s="68"/>
      <c r="R161" s="68"/>
      <c r="S161" s="68"/>
      <c r="T161" s="42"/>
      <c r="U161" s="42"/>
      <c r="V161" s="42"/>
      <c r="W161" s="68"/>
      <c r="X161" s="68"/>
      <c r="Y161" s="68"/>
      <c r="Z161" s="42"/>
      <c r="AA161" s="42"/>
      <c r="AB161" s="42"/>
      <c r="AC161" s="68"/>
      <c r="AD161" s="68"/>
      <c r="AE161" s="68"/>
      <c r="AF161" s="42"/>
      <c r="AG161" s="42"/>
      <c r="AH161" s="42"/>
      <c r="AI161" s="68"/>
      <c r="AJ161" s="68"/>
      <c r="AK161" s="68"/>
      <c r="AL161" s="42"/>
      <c r="AM161" s="42"/>
      <c r="AN161" s="42"/>
      <c r="AO161" s="68"/>
      <c r="AP161" s="68"/>
      <c r="AQ161" s="68"/>
      <c r="AR161" s="135"/>
      <c r="AS161" s="135"/>
      <c r="AT161" s="135"/>
      <c r="AU161" s="68"/>
      <c r="AV161" s="68"/>
      <c r="AW161" s="68"/>
      <c r="AX161" s="42"/>
      <c r="AY161" s="42"/>
      <c r="AZ161" s="42"/>
      <c r="BA161" s="68"/>
      <c r="BB161" s="68"/>
      <c r="BC161" s="68"/>
      <c r="BD161" s="42"/>
      <c r="BE161" s="42"/>
      <c r="BF161" s="42"/>
      <c r="BG161" s="68"/>
      <c r="BH161" s="68"/>
      <c r="BI161" s="68"/>
      <c r="BJ161" s="115"/>
      <c r="BK161" s="115"/>
      <c r="BL161" s="115"/>
      <c r="BM161" s="70"/>
      <c r="BN161" s="70"/>
      <c r="BO161" s="70"/>
      <c r="BP161" s="115"/>
      <c r="BQ161" s="115"/>
      <c r="BR161" s="115"/>
    </row>
    <row r="162" spans="1:70" ht="140.25">
      <c r="A162" s="15" t="s">
        <v>336</v>
      </c>
      <c r="B162" s="10"/>
      <c r="C162" s="48" t="s">
        <v>1042</v>
      </c>
      <c r="D162" s="31" t="s">
        <v>349</v>
      </c>
      <c r="E162" s="31" t="s">
        <v>348</v>
      </c>
      <c r="F162" s="15">
        <f>COUNTIF(K162:EI162,"Yes")</f>
        <v>6</v>
      </c>
      <c r="G162" s="15">
        <f>COUNTIF(K162:EI162,"No")</f>
        <v>13</v>
      </c>
      <c r="H162" s="87">
        <f>F162/(F162+G162)</f>
        <v>0.3157894736842105</v>
      </c>
      <c r="I162" s="15" t="s">
        <v>12</v>
      </c>
      <c r="J162" s="15"/>
      <c r="K162" s="69" t="s">
        <v>569</v>
      </c>
      <c r="L162" s="68"/>
      <c r="M162" s="69" t="s">
        <v>1041</v>
      </c>
      <c r="N162" s="41" t="s">
        <v>645</v>
      </c>
      <c r="O162" s="41" t="s">
        <v>202</v>
      </c>
      <c r="P162" s="41"/>
      <c r="Q162" s="69" t="s">
        <v>569</v>
      </c>
      <c r="R162" s="69"/>
      <c r="S162" s="69"/>
      <c r="T162" s="42" t="s">
        <v>645</v>
      </c>
      <c r="U162" s="42" t="s">
        <v>350</v>
      </c>
      <c r="V162" s="42"/>
      <c r="W162" s="69" t="s">
        <v>569</v>
      </c>
      <c r="X162" s="69"/>
      <c r="Y162" s="69" t="s">
        <v>164</v>
      </c>
      <c r="Z162" s="42" t="s">
        <v>645</v>
      </c>
      <c r="AA162" s="42" t="s">
        <v>225</v>
      </c>
      <c r="AB162" s="42" t="s">
        <v>226</v>
      </c>
      <c r="AC162" s="69" t="s">
        <v>569</v>
      </c>
      <c r="AD162" s="69"/>
      <c r="AE162" s="69"/>
      <c r="AF162" s="81"/>
      <c r="AG162" s="98"/>
      <c r="AH162" s="98"/>
      <c r="AI162" s="68" t="s">
        <v>569</v>
      </c>
      <c r="AJ162" s="68"/>
      <c r="AK162" s="68"/>
      <c r="AL162" s="41" t="s">
        <v>569</v>
      </c>
      <c r="AM162" s="41"/>
      <c r="AN162" s="41"/>
      <c r="AO162" s="69" t="s">
        <v>569</v>
      </c>
      <c r="AP162" s="112"/>
      <c r="AQ162" s="69" t="s">
        <v>11</v>
      </c>
      <c r="AR162" s="82" t="s">
        <v>569</v>
      </c>
      <c r="AS162" s="82"/>
      <c r="AT162" s="82"/>
      <c r="AU162" s="69" t="s">
        <v>569</v>
      </c>
      <c r="AV162" s="69"/>
      <c r="AW162" s="69" t="s">
        <v>1971</v>
      </c>
      <c r="AX162" s="41" t="s">
        <v>645</v>
      </c>
      <c r="AY162" s="41"/>
      <c r="AZ162" s="41"/>
      <c r="BA162" s="69" t="s">
        <v>645</v>
      </c>
      <c r="BB162" s="69" t="s">
        <v>2018</v>
      </c>
      <c r="BC162" s="69"/>
      <c r="BD162" s="40" t="s">
        <v>645</v>
      </c>
      <c r="BE162" s="41" t="s">
        <v>1998</v>
      </c>
      <c r="BF162" s="42"/>
      <c r="BG162" s="69" t="s">
        <v>569</v>
      </c>
      <c r="BH162" s="69"/>
      <c r="BI162" s="69"/>
      <c r="BJ162" s="41" t="s">
        <v>569</v>
      </c>
      <c r="BK162" s="41"/>
      <c r="BL162" s="41"/>
      <c r="BM162" s="69" t="s">
        <v>569</v>
      </c>
      <c r="BN162" s="70"/>
      <c r="BO162" s="70"/>
      <c r="BP162" s="41" t="s">
        <v>569</v>
      </c>
      <c r="BQ162" s="41"/>
      <c r="BR162" s="41"/>
    </row>
    <row r="163" spans="1:70" ht="51">
      <c r="A163" s="15" t="s">
        <v>1037</v>
      </c>
      <c r="B163" s="20" t="s">
        <v>229</v>
      </c>
      <c r="C163" s="48" t="s">
        <v>232</v>
      </c>
      <c r="D163" s="31" t="s">
        <v>230</v>
      </c>
      <c r="E163" s="31" t="s">
        <v>231</v>
      </c>
      <c r="F163" s="15">
        <f>COUNTIF(K163:EI163,"Yes")</f>
        <v>5</v>
      </c>
      <c r="G163" s="15">
        <f>COUNTIF(K163:EI163,"No")</f>
        <v>14</v>
      </c>
      <c r="H163" s="87">
        <f>F163/(F163+G163)</f>
        <v>0.2631578947368421</v>
      </c>
      <c r="I163" s="15" t="s">
        <v>13</v>
      </c>
      <c r="J163" s="15"/>
      <c r="K163" s="69" t="s">
        <v>645</v>
      </c>
      <c r="L163" s="69" t="s">
        <v>1040</v>
      </c>
      <c r="M163" s="68"/>
      <c r="N163" s="41" t="s">
        <v>645</v>
      </c>
      <c r="O163" s="41" t="s">
        <v>203</v>
      </c>
      <c r="P163" s="41"/>
      <c r="Q163" s="69" t="s">
        <v>569</v>
      </c>
      <c r="R163" s="69"/>
      <c r="S163" s="69"/>
      <c r="T163" s="41" t="s">
        <v>569</v>
      </c>
      <c r="U163" s="41"/>
      <c r="V163" s="41"/>
      <c r="W163" s="69" t="s">
        <v>569</v>
      </c>
      <c r="X163" s="69"/>
      <c r="Y163" s="69"/>
      <c r="Z163" s="41" t="s">
        <v>645</v>
      </c>
      <c r="AA163" s="41" t="s">
        <v>1993</v>
      </c>
      <c r="AB163" s="41" t="s">
        <v>1994</v>
      </c>
      <c r="AC163" s="69" t="s">
        <v>569</v>
      </c>
      <c r="AD163" s="69"/>
      <c r="AE163" s="69"/>
      <c r="AF163" s="81"/>
      <c r="AG163" s="98"/>
      <c r="AH163" s="98"/>
      <c r="AI163" s="69" t="s">
        <v>569</v>
      </c>
      <c r="AJ163" s="69"/>
      <c r="AK163" s="69"/>
      <c r="AL163" s="41" t="s">
        <v>569</v>
      </c>
      <c r="AM163" s="41"/>
      <c r="AN163" s="41"/>
      <c r="AO163" s="69" t="s">
        <v>569</v>
      </c>
      <c r="AP163" s="69"/>
      <c r="AQ163" s="69"/>
      <c r="AR163" s="82" t="s">
        <v>569</v>
      </c>
      <c r="AS163" s="82"/>
      <c r="AT163" s="82"/>
      <c r="AU163" s="69" t="s">
        <v>569</v>
      </c>
      <c r="AV163" s="69"/>
      <c r="AW163" s="69"/>
      <c r="AX163" s="41" t="s">
        <v>645</v>
      </c>
      <c r="AY163" s="41" t="s">
        <v>1330</v>
      </c>
      <c r="AZ163" s="41"/>
      <c r="BA163" s="69" t="s">
        <v>569</v>
      </c>
      <c r="BB163" s="69"/>
      <c r="BC163" s="69"/>
      <c r="BD163" s="41" t="s">
        <v>569</v>
      </c>
      <c r="BE163" s="41"/>
      <c r="BF163" s="41"/>
      <c r="BG163" s="69" t="s">
        <v>569</v>
      </c>
      <c r="BH163" s="69"/>
      <c r="BI163" s="69"/>
      <c r="BJ163" s="41" t="s">
        <v>645</v>
      </c>
      <c r="BK163" s="41"/>
      <c r="BL163" s="41" t="s">
        <v>1653</v>
      </c>
      <c r="BM163" s="69" t="s">
        <v>569</v>
      </c>
      <c r="BN163" s="69"/>
      <c r="BO163" s="69"/>
      <c r="BP163" s="41" t="s">
        <v>569</v>
      </c>
      <c r="BQ163" s="41"/>
      <c r="BR163" s="41"/>
    </row>
    <row r="164" spans="1:70" ht="12.75">
      <c r="A164" s="15"/>
      <c r="B164" s="10"/>
      <c r="C164" s="47"/>
      <c r="D164" s="31"/>
      <c r="E164" s="31"/>
      <c r="F164" s="31"/>
      <c r="G164" s="31"/>
      <c r="H164" s="31"/>
      <c r="I164" s="31"/>
      <c r="J164" s="31"/>
      <c r="K164" s="68"/>
      <c r="L164" s="68"/>
      <c r="M164" s="68"/>
      <c r="N164" s="115"/>
      <c r="O164" s="115"/>
      <c r="P164" s="115"/>
      <c r="Q164" s="68"/>
      <c r="R164" s="68"/>
      <c r="S164" s="68"/>
      <c r="T164" s="42"/>
      <c r="U164" s="42"/>
      <c r="V164" s="42"/>
      <c r="W164" s="68"/>
      <c r="X164" s="68"/>
      <c r="Y164" s="68"/>
      <c r="Z164" s="42"/>
      <c r="AA164" s="42"/>
      <c r="AB164" s="42"/>
      <c r="AC164" s="68"/>
      <c r="AD164" s="68"/>
      <c r="AE164" s="68"/>
      <c r="AF164" s="42"/>
      <c r="AG164" s="42"/>
      <c r="AH164" s="42"/>
      <c r="AI164" s="68"/>
      <c r="AJ164" s="68"/>
      <c r="AK164" s="68"/>
      <c r="AL164" s="42"/>
      <c r="AM164" s="42"/>
      <c r="AN164" s="42"/>
      <c r="AO164" s="68"/>
      <c r="AP164" s="68"/>
      <c r="AQ164" s="68"/>
      <c r="AR164" s="135"/>
      <c r="AS164" s="135"/>
      <c r="AT164" s="135"/>
      <c r="AU164" s="68"/>
      <c r="AV164" s="68"/>
      <c r="AW164" s="68"/>
      <c r="AX164" s="42"/>
      <c r="AY164" s="42"/>
      <c r="AZ164" s="42"/>
      <c r="BA164" s="68"/>
      <c r="BB164" s="68"/>
      <c r="BC164" s="68"/>
      <c r="BD164" s="42"/>
      <c r="BE164" s="42"/>
      <c r="BF164" s="42"/>
      <c r="BG164" s="68"/>
      <c r="BH164" s="68"/>
      <c r="BI164" s="68"/>
      <c r="BJ164" s="115"/>
      <c r="BK164" s="115"/>
      <c r="BL164" s="115"/>
      <c r="BM164" s="70"/>
      <c r="BN164" s="70"/>
      <c r="BO164" s="70"/>
      <c r="BP164" s="115"/>
      <c r="BQ164" s="115"/>
      <c r="BR164" s="115"/>
    </row>
    <row r="165" spans="1:70" ht="38.25">
      <c r="A165" s="99" t="s">
        <v>365</v>
      </c>
      <c r="B165" s="10"/>
      <c r="C165" s="47"/>
      <c r="D165" s="31"/>
      <c r="E165" s="31"/>
      <c r="F165" s="31"/>
      <c r="G165" s="31"/>
      <c r="H165" s="31"/>
      <c r="I165" s="31"/>
      <c r="J165" s="31"/>
      <c r="K165" s="68"/>
      <c r="L165" s="68"/>
      <c r="M165" s="68"/>
      <c r="N165" s="115"/>
      <c r="O165" s="115"/>
      <c r="P165" s="115"/>
      <c r="Q165" s="68"/>
      <c r="R165" s="68"/>
      <c r="S165" s="68"/>
      <c r="T165" s="42"/>
      <c r="U165" s="42"/>
      <c r="V165" s="42"/>
      <c r="W165" s="68"/>
      <c r="X165" s="68"/>
      <c r="Y165" s="68"/>
      <c r="Z165" s="42"/>
      <c r="AA165" s="42"/>
      <c r="AB165" s="42"/>
      <c r="AC165" s="68"/>
      <c r="AD165" s="68"/>
      <c r="AE165" s="68"/>
      <c r="AF165" s="42"/>
      <c r="AG165" s="42"/>
      <c r="AH165" s="42"/>
      <c r="AI165" s="68"/>
      <c r="AJ165" s="68"/>
      <c r="AK165" s="68"/>
      <c r="AL165" s="42"/>
      <c r="AM165" s="42"/>
      <c r="AN165" s="42"/>
      <c r="AO165" s="68"/>
      <c r="AP165" s="68"/>
      <c r="AQ165" s="68"/>
      <c r="AR165" s="135"/>
      <c r="AS165" s="135"/>
      <c r="AT165" s="135"/>
      <c r="AU165" s="68"/>
      <c r="AV165" s="68"/>
      <c r="AW165" s="68"/>
      <c r="AX165" s="42"/>
      <c r="AY165" s="42"/>
      <c r="AZ165" s="42"/>
      <c r="BA165" s="68"/>
      <c r="BB165" s="68"/>
      <c r="BC165" s="68"/>
      <c r="BD165" s="42"/>
      <c r="BE165" s="42"/>
      <c r="BF165" s="42"/>
      <c r="BG165" s="68"/>
      <c r="BH165" s="68"/>
      <c r="BI165" s="68"/>
      <c r="BJ165" s="115"/>
      <c r="BK165" s="115"/>
      <c r="BL165" s="115"/>
      <c r="BM165" s="70"/>
      <c r="BN165" s="70"/>
      <c r="BO165" s="70"/>
      <c r="BP165" s="115"/>
      <c r="BQ165" s="115"/>
      <c r="BR165" s="115"/>
    </row>
    <row r="166" spans="1:70" ht="127.5" customHeight="1">
      <c r="A166" s="15" t="s">
        <v>869</v>
      </c>
      <c r="B166" s="10"/>
      <c r="C166" s="48" t="s">
        <v>1029</v>
      </c>
      <c r="D166" s="100" t="s">
        <v>866</v>
      </c>
      <c r="E166" s="31" t="s">
        <v>1044</v>
      </c>
      <c r="F166" s="15">
        <f>COUNTIF(K166:EI166,"Yes")</f>
        <v>9</v>
      </c>
      <c r="G166" s="15">
        <f>COUNTIF(K166:EI166,"No")</f>
        <v>10</v>
      </c>
      <c r="H166" s="87">
        <f>F166/(F166+G166)</f>
        <v>0.47368421052631576</v>
      </c>
      <c r="I166" s="15" t="s">
        <v>14</v>
      </c>
      <c r="J166" s="15"/>
      <c r="K166" s="69" t="s">
        <v>569</v>
      </c>
      <c r="L166" s="68"/>
      <c r="M166" s="68"/>
      <c r="N166" s="41" t="s">
        <v>569</v>
      </c>
      <c r="O166" s="41"/>
      <c r="P166" s="41"/>
      <c r="Q166" s="69" t="s">
        <v>569</v>
      </c>
      <c r="R166" s="69"/>
      <c r="S166" s="69"/>
      <c r="T166" s="42" t="s">
        <v>645</v>
      </c>
      <c r="U166" s="42" t="s">
        <v>864</v>
      </c>
      <c r="V166" s="42"/>
      <c r="W166" s="69" t="s">
        <v>645</v>
      </c>
      <c r="X166" s="69"/>
      <c r="Y166" s="69" t="s">
        <v>165</v>
      </c>
      <c r="Z166" s="41" t="s">
        <v>645</v>
      </c>
      <c r="AA166" s="41" t="s">
        <v>215</v>
      </c>
      <c r="AB166" s="41" t="s">
        <v>191</v>
      </c>
      <c r="AC166" s="69" t="s">
        <v>989</v>
      </c>
      <c r="AD166" s="69" t="s">
        <v>298</v>
      </c>
      <c r="AE166" s="69"/>
      <c r="AF166" s="81"/>
      <c r="AG166" s="98"/>
      <c r="AH166" s="98"/>
      <c r="AI166" s="68" t="s">
        <v>645</v>
      </c>
      <c r="AJ166" s="68" t="s">
        <v>879</v>
      </c>
      <c r="AK166" s="68"/>
      <c r="AL166" s="41" t="s">
        <v>569</v>
      </c>
      <c r="AM166" s="41"/>
      <c r="AN166" s="41"/>
      <c r="AO166" s="69" t="s">
        <v>569</v>
      </c>
      <c r="AP166" s="143"/>
      <c r="AQ166" s="69" t="s">
        <v>152</v>
      </c>
      <c r="AR166" s="82" t="s">
        <v>569</v>
      </c>
      <c r="AS166" s="82"/>
      <c r="AT166" s="82"/>
      <c r="AU166" s="69" t="s">
        <v>569</v>
      </c>
      <c r="AV166" s="69"/>
      <c r="AW166" s="69" t="s">
        <v>1972</v>
      </c>
      <c r="AX166" s="41" t="s">
        <v>569</v>
      </c>
      <c r="AY166" s="41" t="s">
        <v>1331</v>
      </c>
      <c r="AZ166" s="41"/>
      <c r="BA166" s="69" t="s">
        <v>645</v>
      </c>
      <c r="BB166" s="69" t="s">
        <v>2018</v>
      </c>
      <c r="BC166" s="69"/>
      <c r="BD166" s="40" t="s">
        <v>645</v>
      </c>
      <c r="BE166" s="41" t="s">
        <v>1998</v>
      </c>
      <c r="BF166" s="42"/>
      <c r="BG166" s="69" t="s">
        <v>645</v>
      </c>
      <c r="BH166" s="69" t="s">
        <v>1992</v>
      </c>
      <c r="BI166" s="69"/>
      <c r="BJ166" s="41" t="s">
        <v>645</v>
      </c>
      <c r="BK166" s="41"/>
      <c r="BL166" s="41"/>
      <c r="BM166" s="69" t="s">
        <v>569</v>
      </c>
      <c r="BN166" s="69"/>
      <c r="BO166" s="69"/>
      <c r="BP166" s="41" t="s">
        <v>569</v>
      </c>
      <c r="BQ166" s="41"/>
      <c r="BR166" s="41"/>
    </row>
    <row r="167" spans="1:70" ht="63.75">
      <c r="A167" s="15" t="s">
        <v>338</v>
      </c>
      <c r="B167" s="10"/>
      <c r="C167" s="48" t="s">
        <v>1038</v>
      </c>
      <c r="D167" s="31" t="s">
        <v>353</v>
      </c>
      <c r="E167" s="31" t="s">
        <v>352</v>
      </c>
      <c r="F167" s="15">
        <f>COUNTIF(K167:EI167,"Yes")</f>
        <v>6</v>
      </c>
      <c r="G167" s="15">
        <f>COUNTIF(K167:EI167,"No")</f>
        <v>13</v>
      </c>
      <c r="H167" s="87">
        <f>F167/(F167+G167)</f>
        <v>0.3157894736842105</v>
      </c>
      <c r="I167" s="15" t="s">
        <v>15</v>
      </c>
      <c r="J167" s="15"/>
      <c r="K167" s="69" t="s">
        <v>569</v>
      </c>
      <c r="L167" s="68"/>
      <c r="M167" s="69" t="s">
        <v>1043</v>
      </c>
      <c r="N167" s="41" t="s">
        <v>569</v>
      </c>
      <c r="O167" s="41"/>
      <c r="P167" s="41"/>
      <c r="Q167" s="69" t="s">
        <v>569</v>
      </c>
      <c r="R167" s="69"/>
      <c r="S167" s="69"/>
      <c r="T167" s="42" t="s">
        <v>645</v>
      </c>
      <c r="U167" s="42" t="s">
        <v>354</v>
      </c>
      <c r="V167" s="42"/>
      <c r="W167" s="69" t="s">
        <v>569</v>
      </c>
      <c r="X167" s="69"/>
      <c r="Y167" s="69" t="s">
        <v>166</v>
      </c>
      <c r="Z167" s="41" t="s">
        <v>645</v>
      </c>
      <c r="AA167" s="41" t="s">
        <v>215</v>
      </c>
      <c r="AB167" s="41" t="s">
        <v>191</v>
      </c>
      <c r="AC167" s="69" t="s">
        <v>569</v>
      </c>
      <c r="AD167" s="69"/>
      <c r="AE167" s="69"/>
      <c r="AF167" s="81"/>
      <c r="AG167" s="98"/>
      <c r="AH167" s="98"/>
      <c r="AI167" s="68" t="s">
        <v>569</v>
      </c>
      <c r="AJ167" s="68"/>
      <c r="AK167" s="68"/>
      <c r="AL167" s="41" t="s">
        <v>569</v>
      </c>
      <c r="AM167" s="41"/>
      <c r="AN167" s="41"/>
      <c r="AO167" s="69" t="s">
        <v>569</v>
      </c>
      <c r="AP167" s="143"/>
      <c r="AQ167" s="69" t="s">
        <v>152</v>
      </c>
      <c r="AR167" s="82" t="s">
        <v>569</v>
      </c>
      <c r="AS167" s="82"/>
      <c r="AT167" s="82" t="s">
        <v>1665</v>
      </c>
      <c r="AU167" s="69" t="s">
        <v>569</v>
      </c>
      <c r="AV167" s="69"/>
      <c r="AW167" s="69" t="s">
        <v>1973</v>
      </c>
      <c r="AX167" s="41" t="s">
        <v>645</v>
      </c>
      <c r="AY167" s="41" t="s">
        <v>1332</v>
      </c>
      <c r="AZ167" s="41"/>
      <c r="BA167" s="69" t="s">
        <v>645</v>
      </c>
      <c r="BB167" s="69" t="s">
        <v>2018</v>
      </c>
      <c r="BC167" s="69"/>
      <c r="BD167" s="40" t="s">
        <v>645</v>
      </c>
      <c r="BE167" s="41" t="s">
        <v>1998</v>
      </c>
      <c r="BF167" s="42"/>
      <c r="BG167" s="69" t="s">
        <v>569</v>
      </c>
      <c r="BH167" s="69"/>
      <c r="BI167" s="69"/>
      <c r="BJ167" s="41" t="s">
        <v>645</v>
      </c>
      <c r="BK167" s="41"/>
      <c r="BL167" s="41"/>
      <c r="BM167" s="69" t="s">
        <v>569</v>
      </c>
      <c r="BN167" s="69"/>
      <c r="BO167" s="69"/>
      <c r="BP167" s="41" t="s">
        <v>569</v>
      </c>
      <c r="BQ167" s="41"/>
      <c r="BR167" s="41"/>
    </row>
    <row r="168" spans="1:70" ht="12.75">
      <c r="A168" s="15"/>
      <c r="B168" s="10"/>
      <c r="C168" s="47"/>
      <c r="D168" s="31"/>
      <c r="E168" s="31"/>
      <c r="F168" s="31"/>
      <c r="G168" s="31"/>
      <c r="H168" s="31"/>
      <c r="I168" s="31"/>
      <c r="J168" s="31"/>
      <c r="K168" s="68"/>
      <c r="L168" s="68"/>
      <c r="M168" s="68"/>
      <c r="N168" s="115"/>
      <c r="O168" s="115"/>
      <c r="P168" s="115"/>
      <c r="Q168" s="68"/>
      <c r="R168" s="68"/>
      <c r="S168" s="68"/>
      <c r="T168" s="42"/>
      <c r="U168" s="42"/>
      <c r="V168" s="42"/>
      <c r="W168" s="68"/>
      <c r="X168" s="68"/>
      <c r="Y168" s="68"/>
      <c r="Z168" s="42"/>
      <c r="AA168" s="42"/>
      <c r="AB168" s="42"/>
      <c r="AC168" s="68"/>
      <c r="AD168" s="68"/>
      <c r="AE168" s="68"/>
      <c r="AF168" s="42"/>
      <c r="AG168" s="42"/>
      <c r="AH168" s="42"/>
      <c r="AI168" s="68"/>
      <c r="AJ168" s="68"/>
      <c r="AK168" s="68"/>
      <c r="AL168" s="42"/>
      <c r="AM168" s="42"/>
      <c r="AN168" s="42"/>
      <c r="AO168" s="68"/>
      <c r="AP168" s="68"/>
      <c r="AQ168" s="68"/>
      <c r="AR168" s="135"/>
      <c r="AS168" s="135"/>
      <c r="AT168" s="135"/>
      <c r="AU168" s="68"/>
      <c r="AV168" s="68"/>
      <c r="AW168" s="68"/>
      <c r="AX168" s="42"/>
      <c r="AY168" s="42"/>
      <c r="AZ168" s="42"/>
      <c r="BA168" s="68"/>
      <c r="BB168" s="68"/>
      <c r="BC168" s="68"/>
      <c r="BD168" s="42"/>
      <c r="BE168" s="42"/>
      <c r="BF168" s="42"/>
      <c r="BG168" s="68"/>
      <c r="BH168" s="68"/>
      <c r="BI168" s="68"/>
      <c r="BJ168" s="115"/>
      <c r="BK168" s="115"/>
      <c r="BL168" s="115"/>
      <c r="BM168" s="70"/>
      <c r="BN168" s="70"/>
      <c r="BO168" s="70"/>
      <c r="BP168" s="115"/>
      <c r="BQ168" s="115"/>
      <c r="BR168" s="115"/>
    </row>
    <row r="169" spans="1:70" ht="51">
      <c r="A169" s="99" t="s">
        <v>1083</v>
      </c>
      <c r="B169" s="10"/>
      <c r="C169" s="47"/>
      <c r="D169" s="47"/>
      <c r="E169" s="47"/>
      <c r="F169" s="47"/>
      <c r="G169" s="47"/>
      <c r="H169" s="47"/>
      <c r="I169" s="47"/>
      <c r="J169" s="47"/>
      <c r="K169" s="68"/>
      <c r="L169" s="68"/>
      <c r="M169" s="68"/>
      <c r="N169" s="115"/>
      <c r="O169" s="115"/>
      <c r="P169" s="115"/>
      <c r="Q169" s="68"/>
      <c r="R169" s="68"/>
      <c r="S169" s="68"/>
      <c r="T169" s="40"/>
      <c r="U169" s="40"/>
      <c r="V169" s="40"/>
      <c r="W169" s="68"/>
      <c r="X169" s="68"/>
      <c r="Y169" s="68"/>
      <c r="Z169" s="40"/>
      <c r="AA169" s="40"/>
      <c r="AB169" s="40"/>
      <c r="AC169" s="68"/>
      <c r="AD169" s="68"/>
      <c r="AE169" s="68"/>
      <c r="AF169" s="40"/>
      <c r="AG169" s="40"/>
      <c r="AH169" s="40"/>
      <c r="AI169" s="68"/>
      <c r="AJ169" s="68"/>
      <c r="AK169" s="68"/>
      <c r="AL169" s="40"/>
      <c r="AM169" s="40"/>
      <c r="AN169" s="40"/>
      <c r="AO169" s="68"/>
      <c r="AP169" s="68"/>
      <c r="AQ169" s="68"/>
      <c r="AR169" s="40"/>
      <c r="AS169" s="40"/>
      <c r="AT169" s="40"/>
      <c r="AU169" s="68"/>
      <c r="AV169" s="68"/>
      <c r="AW169" s="68"/>
      <c r="AX169" s="40"/>
      <c r="AY169" s="40"/>
      <c r="AZ169" s="40"/>
      <c r="BA169" s="68"/>
      <c r="BB169" s="68"/>
      <c r="BC169" s="68"/>
      <c r="BD169" s="40"/>
      <c r="BE169" s="40"/>
      <c r="BF169" s="40"/>
      <c r="BG169" s="68"/>
      <c r="BH169" s="68"/>
      <c r="BI169" s="68"/>
      <c r="BJ169" s="115"/>
      <c r="BK169" s="115"/>
      <c r="BL169" s="115"/>
      <c r="BM169" s="143"/>
      <c r="BN169" s="143"/>
      <c r="BO169" s="143"/>
      <c r="BP169" s="115"/>
      <c r="BQ169" s="115"/>
      <c r="BR169" s="115"/>
    </row>
    <row r="170" spans="1:70" ht="76.5" customHeight="1">
      <c r="A170" s="15" t="s">
        <v>453</v>
      </c>
      <c r="B170" s="10"/>
      <c r="C170" s="48" t="s">
        <v>1045</v>
      </c>
      <c r="D170" s="30" t="s">
        <v>454</v>
      </c>
      <c r="E170" s="30" t="s">
        <v>455</v>
      </c>
      <c r="F170" s="15">
        <f>COUNTIF(K170:EI170,"Yes")</f>
        <v>5</v>
      </c>
      <c r="G170" s="15">
        <f>COUNTIF(K170:EI170,"No")</f>
        <v>14</v>
      </c>
      <c r="H170" s="87">
        <f>F170/(F170+G170)</f>
        <v>0.2631578947368421</v>
      </c>
      <c r="I170" s="15" t="s">
        <v>17</v>
      </c>
      <c r="J170" s="15"/>
      <c r="K170" s="69" t="s">
        <v>569</v>
      </c>
      <c r="L170" s="68"/>
      <c r="M170" s="68"/>
      <c r="N170" s="41" t="s">
        <v>569</v>
      </c>
      <c r="O170" s="41"/>
      <c r="P170" s="41"/>
      <c r="Q170" s="69" t="s">
        <v>569</v>
      </c>
      <c r="R170" s="69"/>
      <c r="S170" s="69"/>
      <c r="T170" s="41" t="s">
        <v>569</v>
      </c>
      <c r="U170" s="41"/>
      <c r="V170" s="41"/>
      <c r="W170" s="70" t="s">
        <v>645</v>
      </c>
      <c r="X170" s="70"/>
      <c r="Y170" s="70" t="s">
        <v>456</v>
      </c>
      <c r="Z170" s="41" t="s">
        <v>569</v>
      </c>
      <c r="AA170" s="41"/>
      <c r="AB170" s="41"/>
      <c r="AC170" s="69" t="s">
        <v>569</v>
      </c>
      <c r="AD170" s="69"/>
      <c r="AE170" s="69"/>
      <c r="AF170" s="81"/>
      <c r="AG170" s="98"/>
      <c r="AH170" s="98"/>
      <c r="AI170" s="68" t="s">
        <v>645</v>
      </c>
      <c r="AJ170" s="70"/>
      <c r="AK170" s="70"/>
      <c r="AL170" s="41" t="s">
        <v>569</v>
      </c>
      <c r="AM170" s="41"/>
      <c r="AN170" s="41"/>
      <c r="AO170" s="69" t="s">
        <v>645</v>
      </c>
      <c r="AP170" s="69" t="s">
        <v>153</v>
      </c>
      <c r="AQ170" s="69"/>
      <c r="AR170" s="82" t="s">
        <v>569</v>
      </c>
      <c r="AS170" s="82"/>
      <c r="AT170" s="82"/>
      <c r="AU170" s="69" t="s">
        <v>569</v>
      </c>
      <c r="AV170" s="69"/>
      <c r="AW170" s="69"/>
      <c r="AX170" s="41" t="s">
        <v>569</v>
      </c>
      <c r="AY170" s="41"/>
      <c r="AZ170" s="41"/>
      <c r="BA170" s="69" t="s">
        <v>569</v>
      </c>
      <c r="BB170" s="69"/>
      <c r="BC170" s="69"/>
      <c r="BD170" s="40" t="s">
        <v>645</v>
      </c>
      <c r="BE170" s="42"/>
      <c r="BF170" s="40"/>
      <c r="BG170" s="69" t="s">
        <v>569</v>
      </c>
      <c r="BH170" s="69"/>
      <c r="BI170" s="69"/>
      <c r="BJ170" s="41" t="s">
        <v>645</v>
      </c>
      <c r="BK170" s="41"/>
      <c r="BL170" s="41" t="s">
        <v>1671</v>
      </c>
      <c r="BM170" s="69" t="s">
        <v>569</v>
      </c>
      <c r="BN170" s="69"/>
      <c r="BO170" s="69"/>
      <c r="BP170" s="41" t="s">
        <v>569</v>
      </c>
      <c r="BQ170" s="41"/>
      <c r="BR170" s="41"/>
    </row>
    <row r="171" spans="1:70" ht="39.75" customHeight="1">
      <c r="A171" s="15" t="s">
        <v>1046</v>
      </c>
      <c r="B171" s="20" t="s">
        <v>233</v>
      </c>
      <c r="C171" s="48" t="s">
        <v>234</v>
      </c>
      <c r="D171" s="31" t="s">
        <v>1047</v>
      </c>
      <c r="E171" s="31" t="s">
        <v>235</v>
      </c>
      <c r="F171" s="15">
        <f>COUNTIF(K171:EI171,"Yes")</f>
        <v>4</v>
      </c>
      <c r="G171" s="15">
        <f>COUNTIF(K171:EI171,"No")</f>
        <v>15</v>
      </c>
      <c r="H171" s="87">
        <f>F171/(F171+G171)</f>
        <v>0.21052631578947367</v>
      </c>
      <c r="I171" s="15" t="s">
        <v>18</v>
      </c>
      <c r="J171" s="15"/>
      <c r="K171" s="69" t="s">
        <v>645</v>
      </c>
      <c r="L171" s="69" t="s">
        <v>1040</v>
      </c>
      <c r="M171" s="68"/>
      <c r="N171" s="41" t="s">
        <v>569</v>
      </c>
      <c r="O171" s="41"/>
      <c r="P171" s="41"/>
      <c r="Q171" s="69" t="s">
        <v>569</v>
      </c>
      <c r="R171" s="69"/>
      <c r="S171" s="69"/>
      <c r="T171" s="41" t="s">
        <v>569</v>
      </c>
      <c r="U171" s="41"/>
      <c r="V171" s="41"/>
      <c r="W171" s="69" t="s">
        <v>569</v>
      </c>
      <c r="X171" s="69"/>
      <c r="Y171" s="69"/>
      <c r="Z171" s="41" t="s">
        <v>645</v>
      </c>
      <c r="AA171" s="41"/>
      <c r="AB171" s="41"/>
      <c r="AC171" s="69" t="s">
        <v>569</v>
      </c>
      <c r="AD171" s="69"/>
      <c r="AE171" s="69"/>
      <c r="AF171" s="81"/>
      <c r="AG171" s="98"/>
      <c r="AH171" s="98"/>
      <c r="AI171" s="69" t="s">
        <v>569</v>
      </c>
      <c r="AJ171" s="69"/>
      <c r="AK171" s="69"/>
      <c r="AL171" s="41" t="s">
        <v>569</v>
      </c>
      <c r="AM171" s="41"/>
      <c r="AN171" s="41"/>
      <c r="AO171" s="69" t="s">
        <v>645</v>
      </c>
      <c r="AP171" s="69" t="s">
        <v>153</v>
      </c>
      <c r="AQ171" s="69"/>
      <c r="AR171" s="82" t="s">
        <v>569</v>
      </c>
      <c r="AS171" s="82"/>
      <c r="AT171" s="82"/>
      <c r="AU171" s="69" t="s">
        <v>569</v>
      </c>
      <c r="AV171" s="69"/>
      <c r="AW171" s="69" t="s">
        <v>1974</v>
      </c>
      <c r="AX171" s="41" t="s">
        <v>569</v>
      </c>
      <c r="AY171" s="41"/>
      <c r="AZ171" s="41"/>
      <c r="BA171" s="69" t="s">
        <v>569</v>
      </c>
      <c r="BB171" s="69"/>
      <c r="BC171" s="69"/>
      <c r="BD171" s="41" t="s">
        <v>569</v>
      </c>
      <c r="BE171" s="41"/>
      <c r="BF171" s="41"/>
      <c r="BG171" s="69" t="s">
        <v>569</v>
      </c>
      <c r="BH171" s="69"/>
      <c r="BI171" s="69"/>
      <c r="BJ171" s="41" t="s">
        <v>645</v>
      </c>
      <c r="BK171" s="41"/>
      <c r="BL171" s="41" t="s">
        <v>1672</v>
      </c>
      <c r="BM171" s="69" t="s">
        <v>569</v>
      </c>
      <c r="BN171" s="70"/>
      <c r="BO171" s="70"/>
      <c r="BP171" s="41" t="s">
        <v>569</v>
      </c>
      <c r="BQ171" s="41"/>
      <c r="BR171" s="41"/>
    </row>
    <row r="172" spans="1:70" ht="12.75">
      <c r="A172" s="15"/>
      <c r="B172" s="10"/>
      <c r="C172" s="47"/>
      <c r="D172" s="31"/>
      <c r="E172" s="31"/>
      <c r="F172" s="31"/>
      <c r="G172" s="31"/>
      <c r="H172" s="31"/>
      <c r="I172" s="31"/>
      <c r="J172" s="31"/>
      <c r="K172" s="68"/>
      <c r="L172" s="68"/>
      <c r="M172" s="68"/>
      <c r="N172" s="115"/>
      <c r="O172" s="115"/>
      <c r="P172" s="115"/>
      <c r="Q172" s="68"/>
      <c r="R172" s="68"/>
      <c r="S172" s="68"/>
      <c r="T172" s="42"/>
      <c r="U172" s="42"/>
      <c r="V172" s="42"/>
      <c r="W172" s="68"/>
      <c r="X172" s="68"/>
      <c r="Y172" s="68"/>
      <c r="Z172" s="42"/>
      <c r="AA172" s="42"/>
      <c r="AB172" s="42"/>
      <c r="AC172" s="68"/>
      <c r="AD172" s="68"/>
      <c r="AE172" s="68"/>
      <c r="AF172" s="42"/>
      <c r="AG172" s="42"/>
      <c r="AH172" s="42"/>
      <c r="AI172" s="68"/>
      <c r="AJ172" s="68"/>
      <c r="AK172" s="68"/>
      <c r="AL172" s="42"/>
      <c r="AM172" s="42"/>
      <c r="AN172" s="42"/>
      <c r="AO172" s="68"/>
      <c r="AP172" s="68"/>
      <c r="AQ172" s="68"/>
      <c r="AR172" s="135"/>
      <c r="AS172" s="135"/>
      <c r="AT172" s="135"/>
      <c r="AU172" s="68"/>
      <c r="AV172" s="68"/>
      <c r="AW172" s="68"/>
      <c r="AX172" s="42"/>
      <c r="AY172" s="42"/>
      <c r="AZ172" s="42"/>
      <c r="BA172" s="68"/>
      <c r="BB172" s="68"/>
      <c r="BC172" s="68"/>
      <c r="BD172" s="42"/>
      <c r="BE172" s="42"/>
      <c r="BF172" s="42"/>
      <c r="BG172" s="68"/>
      <c r="BH172" s="68"/>
      <c r="BI172" s="68"/>
      <c r="BJ172" s="115"/>
      <c r="BK172" s="115"/>
      <c r="BL172" s="115"/>
      <c r="BM172" s="143"/>
      <c r="BN172" s="143"/>
      <c r="BO172" s="143"/>
      <c r="BP172" s="115"/>
      <c r="BQ172" s="115"/>
      <c r="BR172" s="115"/>
    </row>
    <row r="173" spans="1:70" ht="38.25">
      <c r="A173" s="99" t="s">
        <v>366</v>
      </c>
      <c r="B173" s="10"/>
      <c r="C173" s="47"/>
      <c r="D173" s="47"/>
      <c r="E173" s="47"/>
      <c r="F173" s="47"/>
      <c r="G173" s="47"/>
      <c r="H173" s="87"/>
      <c r="I173" s="47"/>
      <c r="J173" s="47"/>
      <c r="K173" s="68"/>
      <c r="L173" s="68"/>
      <c r="M173" s="68"/>
      <c r="N173" s="115"/>
      <c r="O173" s="115"/>
      <c r="P173" s="115"/>
      <c r="Q173" s="68"/>
      <c r="R173" s="68"/>
      <c r="S173" s="68"/>
      <c r="T173" s="40"/>
      <c r="U173" s="40"/>
      <c r="V173" s="40"/>
      <c r="W173" s="68"/>
      <c r="X173" s="68"/>
      <c r="Y173" s="68"/>
      <c r="Z173" s="40"/>
      <c r="AA173" s="40"/>
      <c r="AB173" s="40"/>
      <c r="AC173" s="68"/>
      <c r="AD173" s="68"/>
      <c r="AE173" s="68"/>
      <c r="AF173" s="40"/>
      <c r="AG173" s="40"/>
      <c r="AH173" s="40"/>
      <c r="AI173" s="68"/>
      <c r="AJ173" s="68"/>
      <c r="AK173" s="68"/>
      <c r="AL173" s="40"/>
      <c r="AM173" s="40"/>
      <c r="AN173" s="40"/>
      <c r="AO173" s="68"/>
      <c r="AP173" s="68"/>
      <c r="AQ173" s="68"/>
      <c r="AR173" s="40"/>
      <c r="AS173" s="40"/>
      <c r="AT173" s="40"/>
      <c r="AU173" s="68"/>
      <c r="AV173" s="68"/>
      <c r="AW173" s="68"/>
      <c r="AX173" s="40"/>
      <c r="AY173" s="40"/>
      <c r="AZ173" s="40"/>
      <c r="BA173" s="68"/>
      <c r="BB173" s="68"/>
      <c r="BC173" s="68"/>
      <c r="BD173" s="40"/>
      <c r="BE173" s="40"/>
      <c r="BF173" s="40"/>
      <c r="BG173" s="68"/>
      <c r="BH173" s="68"/>
      <c r="BI173" s="68"/>
      <c r="BJ173" s="115"/>
      <c r="BK173" s="115"/>
      <c r="BL173" s="115"/>
      <c r="BM173" s="69"/>
      <c r="BN173" s="69"/>
      <c r="BO173" s="69"/>
      <c r="BP173" s="115"/>
      <c r="BQ173" s="115"/>
      <c r="BR173" s="115"/>
    </row>
    <row r="174" spans="1:70" ht="89.25">
      <c r="A174" s="15" t="s">
        <v>367</v>
      </c>
      <c r="B174" s="10" t="s">
        <v>210</v>
      </c>
      <c r="C174" s="48" t="s">
        <v>1048</v>
      </c>
      <c r="D174" s="31" t="s">
        <v>356</v>
      </c>
      <c r="E174" s="31" t="s">
        <v>343</v>
      </c>
      <c r="F174" s="15">
        <f>COUNTIF(K174:EI174,"Yes")</f>
        <v>3</v>
      </c>
      <c r="G174" s="15">
        <f>COUNTIF(K174:EI174,"No")</f>
        <v>16</v>
      </c>
      <c r="H174" s="87">
        <f>F174/(F174+G174)</f>
        <v>0.15789473684210525</v>
      </c>
      <c r="I174" s="15" t="s">
        <v>16</v>
      </c>
      <c r="J174" s="15"/>
      <c r="K174" s="69" t="s">
        <v>569</v>
      </c>
      <c r="L174" s="68"/>
      <c r="M174" s="69" t="s">
        <v>1049</v>
      </c>
      <c r="N174" s="41" t="s">
        <v>569</v>
      </c>
      <c r="O174" s="41"/>
      <c r="P174" s="41"/>
      <c r="Q174" s="69" t="s">
        <v>569</v>
      </c>
      <c r="R174" s="69"/>
      <c r="S174" s="69"/>
      <c r="T174" s="42" t="s">
        <v>645</v>
      </c>
      <c r="U174" s="42" t="s">
        <v>355</v>
      </c>
      <c r="V174" s="40"/>
      <c r="W174" s="69" t="s">
        <v>569</v>
      </c>
      <c r="X174" s="69"/>
      <c r="Y174" s="69"/>
      <c r="Z174" s="42" t="s">
        <v>569</v>
      </c>
      <c r="AA174" s="42"/>
      <c r="AB174" s="101"/>
      <c r="AC174" s="69" t="s">
        <v>569</v>
      </c>
      <c r="AD174" s="69"/>
      <c r="AE174" s="69"/>
      <c r="AF174" s="81"/>
      <c r="AG174" s="98"/>
      <c r="AH174" s="98"/>
      <c r="AI174" s="68" t="s">
        <v>569</v>
      </c>
      <c r="AJ174" s="68"/>
      <c r="AK174" s="68"/>
      <c r="AL174" s="41" t="s">
        <v>569</v>
      </c>
      <c r="AM174" s="41"/>
      <c r="AN174" s="41"/>
      <c r="AO174" s="69" t="s">
        <v>645</v>
      </c>
      <c r="AP174" s="168" t="s">
        <v>154</v>
      </c>
      <c r="AQ174" s="69" t="s">
        <v>155</v>
      </c>
      <c r="AR174" s="82" t="s">
        <v>569</v>
      </c>
      <c r="AS174" s="82"/>
      <c r="AT174" s="82"/>
      <c r="AU174" s="69" t="s">
        <v>569</v>
      </c>
      <c r="AV174" s="69"/>
      <c r="AW174" s="69"/>
      <c r="AX174" s="41" t="s">
        <v>645</v>
      </c>
      <c r="AY174" s="41"/>
      <c r="AZ174" s="41"/>
      <c r="BA174" s="69" t="s">
        <v>569</v>
      </c>
      <c r="BB174" s="69"/>
      <c r="BC174" s="69"/>
      <c r="BD174" s="40" t="s">
        <v>569</v>
      </c>
      <c r="BE174" s="42"/>
      <c r="BF174" s="101"/>
      <c r="BG174" s="69" t="s">
        <v>569</v>
      </c>
      <c r="BH174" s="69"/>
      <c r="BI174" s="69"/>
      <c r="BJ174" s="41" t="s">
        <v>569</v>
      </c>
      <c r="BK174" s="41"/>
      <c r="BL174" s="41"/>
      <c r="BM174" s="69" t="s">
        <v>569</v>
      </c>
      <c r="BN174" s="69"/>
      <c r="BO174" s="69"/>
      <c r="BP174" s="41" t="s">
        <v>569</v>
      </c>
      <c r="BQ174" s="41"/>
      <c r="BR174" s="41"/>
    </row>
    <row r="175" spans="1:70" ht="38.25">
      <c r="A175" s="15" t="s">
        <v>1050</v>
      </c>
      <c r="B175" s="20" t="s">
        <v>236</v>
      </c>
      <c r="C175" s="48" t="s">
        <v>237</v>
      </c>
      <c r="D175" s="31" t="s">
        <v>238</v>
      </c>
      <c r="E175" s="31" t="s">
        <v>239</v>
      </c>
      <c r="F175" s="15">
        <f>COUNTIF(K175:EI175,"Yes")</f>
        <v>2</v>
      </c>
      <c r="G175" s="15">
        <f>COUNTIF(K175:EI175,"No")</f>
        <v>17</v>
      </c>
      <c r="H175" s="87">
        <f>F175/(F175+G175)</f>
        <v>0.10526315789473684</v>
      </c>
      <c r="I175" s="15" t="s">
        <v>17</v>
      </c>
      <c r="J175" s="15"/>
      <c r="K175" s="69" t="s">
        <v>569</v>
      </c>
      <c r="L175" s="68"/>
      <c r="M175" s="68"/>
      <c r="N175" s="41" t="s">
        <v>569</v>
      </c>
      <c r="O175" s="41"/>
      <c r="P175" s="41"/>
      <c r="Q175" s="69" t="s">
        <v>569</v>
      </c>
      <c r="R175" s="69"/>
      <c r="S175" s="69"/>
      <c r="T175" s="42" t="s">
        <v>569</v>
      </c>
      <c r="U175" s="42"/>
      <c r="V175" s="40"/>
      <c r="W175" s="69" t="s">
        <v>569</v>
      </c>
      <c r="X175" s="69"/>
      <c r="Y175" s="69"/>
      <c r="Z175" s="41" t="s">
        <v>645</v>
      </c>
      <c r="AA175" s="41"/>
      <c r="AB175" s="41"/>
      <c r="AC175" s="69" t="s">
        <v>569</v>
      </c>
      <c r="AD175" s="69"/>
      <c r="AE175" s="69"/>
      <c r="AF175" s="81"/>
      <c r="AG175" s="98"/>
      <c r="AH175" s="98"/>
      <c r="AI175" s="69" t="s">
        <v>569</v>
      </c>
      <c r="AJ175" s="69"/>
      <c r="AK175" s="69"/>
      <c r="AL175" s="41" t="s">
        <v>569</v>
      </c>
      <c r="AM175" s="41"/>
      <c r="AN175" s="41"/>
      <c r="AO175" s="69" t="s">
        <v>645</v>
      </c>
      <c r="AP175" s="69" t="s">
        <v>153</v>
      </c>
      <c r="AQ175" s="69"/>
      <c r="AR175" s="82" t="s">
        <v>569</v>
      </c>
      <c r="AS175" s="82"/>
      <c r="AT175" s="82" t="s">
        <v>1666</v>
      </c>
      <c r="AU175" s="69" t="s">
        <v>569</v>
      </c>
      <c r="AV175" s="69"/>
      <c r="AW175" s="69" t="s">
        <v>1975</v>
      </c>
      <c r="AX175" s="41" t="s">
        <v>569</v>
      </c>
      <c r="AY175" s="41"/>
      <c r="AZ175" s="41"/>
      <c r="BA175" s="69" t="s">
        <v>569</v>
      </c>
      <c r="BB175" s="69"/>
      <c r="BC175" s="69"/>
      <c r="BD175" s="41" t="s">
        <v>569</v>
      </c>
      <c r="BE175" s="41"/>
      <c r="BF175" s="41"/>
      <c r="BG175" s="69" t="s">
        <v>569</v>
      </c>
      <c r="BH175" s="69"/>
      <c r="BI175" s="69"/>
      <c r="BJ175" s="41" t="s">
        <v>569</v>
      </c>
      <c r="BK175" s="41"/>
      <c r="BL175" s="41"/>
      <c r="BM175" s="69" t="s">
        <v>569</v>
      </c>
      <c r="BN175" s="69"/>
      <c r="BO175" s="69"/>
      <c r="BP175" s="41" t="s">
        <v>569</v>
      </c>
      <c r="BQ175" s="41"/>
      <c r="BR175" s="41"/>
    </row>
    <row r="176" spans="1:70" ht="12.75">
      <c r="A176" s="15"/>
      <c r="B176" s="10"/>
      <c r="C176" s="47"/>
      <c r="D176" s="31"/>
      <c r="E176" s="31"/>
      <c r="F176" s="15"/>
      <c r="G176" s="15"/>
      <c r="H176" s="15"/>
      <c r="I176" s="15"/>
      <c r="J176" s="15"/>
      <c r="K176" s="68"/>
      <c r="L176" s="68"/>
      <c r="M176" s="68"/>
      <c r="N176" s="115"/>
      <c r="O176" s="115"/>
      <c r="P176" s="115"/>
      <c r="Q176" s="68"/>
      <c r="R176" s="68"/>
      <c r="S176" s="68"/>
      <c r="T176" s="42"/>
      <c r="U176" s="42"/>
      <c r="V176" s="40"/>
      <c r="W176" s="68"/>
      <c r="X176" s="68"/>
      <c r="Y176" s="68"/>
      <c r="Z176" s="42"/>
      <c r="AA176" s="42"/>
      <c r="AB176" s="40"/>
      <c r="AC176" s="68"/>
      <c r="AD176" s="68"/>
      <c r="AE176" s="68"/>
      <c r="AF176" s="42"/>
      <c r="AG176" s="42"/>
      <c r="AH176" s="40"/>
      <c r="AI176" s="68"/>
      <c r="AJ176" s="68"/>
      <c r="AK176" s="68"/>
      <c r="AL176" s="42"/>
      <c r="AM176" s="42"/>
      <c r="AN176" s="40"/>
      <c r="AO176" s="68"/>
      <c r="AP176" s="68"/>
      <c r="AQ176" s="68"/>
      <c r="AR176" s="135"/>
      <c r="AS176" s="135"/>
      <c r="AT176" s="40"/>
      <c r="AU176" s="68"/>
      <c r="AV176" s="68"/>
      <c r="AW176" s="68"/>
      <c r="AX176" s="42"/>
      <c r="AY176" s="42"/>
      <c r="AZ176" s="40"/>
      <c r="BA176" s="68"/>
      <c r="BB176" s="68"/>
      <c r="BC176" s="68"/>
      <c r="BD176" s="42"/>
      <c r="BE176" s="42"/>
      <c r="BF176" s="40"/>
      <c r="BG176" s="68"/>
      <c r="BH176" s="68"/>
      <c r="BI176" s="68"/>
      <c r="BJ176" s="115"/>
      <c r="BK176" s="115"/>
      <c r="BL176" s="115"/>
      <c r="BM176" s="69"/>
      <c r="BN176" s="69"/>
      <c r="BO176" s="69"/>
      <c r="BP176" s="115"/>
      <c r="BQ176" s="115"/>
      <c r="BR176" s="115"/>
    </row>
    <row r="177" spans="1:70" ht="51">
      <c r="A177" s="99" t="s">
        <v>1088</v>
      </c>
      <c r="B177" s="10"/>
      <c r="C177" s="47"/>
      <c r="D177" s="31"/>
      <c r="E177" s="31"/>
      <c r="F177" s="15"/>
      <c r="G177" s="15"/>
      <c r="H177" s="15"/>
      <c r="I177" s="15"/>
      <c r="J177" s="15"/>
      <c r="K177" s="68"/>
      <c r="L177" s="68"/>
      <c r="M177" s="68"/>
      <c r="N177" s="115"/>
      <c r="O177" s="115"/>
      <c r="P177" s="115"/>
      <c r="Q177" s="68"/>
      <c r="R177" s="68"/>
      <c r="S177" s="68"/>
      <c r="T177" s="42"/>
      <c r="U177" s="42"/>
      <c r="V177" s="40"/>
      <c r="W177" s="68"/>
      <c r="X177" s="68"/>
      <c r="Y177" s="68"/>
      <c r="Z177" s="42"/>
      <c r="AA177" s="42"/>
      <c r="AB177" s="40"/>
      <c r="AC177" s="68"/>
      <c r="AD177" s="68"/>
      <c r="AE177" s="68"/>
      <c r="AF177" s="42"/>
      <c r="AG177" s="42"/>
      <c r="AH177" s="40"/>
      <c r="AI177" s="68"/>
      <c r="AJ177" s="68"/>
      <c r="AK177" s="68"/>
      <c r="AL177" s="42"/>
      <c r="AM177" s="42"/>
      <c r="AN177" s="40"/>
      <c r="AO177" s="68"/>
      <c r="AP177" s="68"/>
      <c r="AQ177" s="68"/>
      <c r="AR177" s="135"/>
      <c r="AS177" s="135"/>
      <c r="AT177" s="40"/>
      <c r="AU177" s="68"/>
      <c r="AV177" s="68"/>
      <c r="AW177" s="68"/>
      <c r="AX177" s="42"/>
      <c r="AY177" s="42"/>
      <c r="AZ177" s="40"/>
      <c r="BA177" s="68"/>
      <c r="BB177" s="68"/>
      <c r="BC177" s="68"/>
      <c r="BD177" s="42"/>
      <c r="BE177" s="42"/>
      <c r="BF177" s="40"/>
      <c r="BG177" s="68"/>
      <c r="BH177" s="68"/>
      <c r="BI177" s="68"/>
      <c r="BJ177" s="115"/>
      <c r="BK177" s="115"/>
      <c r="BL177" s="115"/>
      <c r="BM177" s="69"/>
      <c r="BN177" s="69"/>
      <c r="BO177" s="69"/>
      <c r="BP177" s="115"/>
      <c r="BQ177" s="115"/>
      <c r="BR177" s="115"/>
    </row>
    <row r="178" spans="1:70" ht="165.75" customHeight="1">
      <c r="A178" s="30" t="s">
        <v>1053</v>
      </c>
      <c r="B178" s="10"/>
      <c r="C178" s="51" t="s">
        <v>378</v>
      </c>
      <c r="D178" s="30" t="s">
        <v>1051</v>
      </c>
      <c r="E178" s="30" t="s">
        <v>1052</v>
      </c>
      <c r="F178" s="15">
        <f>COUNTIF(K178:EI178,"Yes")</f>
        <v>0</v>
      </c>
      <c r="G178" s="15">
        <f>COUNTIF(K178:EI178,"No")</f>
        <v>19</v>
      </c>
      <c r="H178" s="87">
        <f>F178/(F178+G178)</f>
        <v>0</v>
      </c>
      <c r="I178" s="15"/>
      <c r="J178" s="15" t="s">
        <v>1055</v>
      </c>
      <c r="K178" s="69" t="s">
        <v>569</v>
      </c>
      <c r="L178" s="68"/>
      <c r="M178" s="69" t="s">
        <v>1054</v>
      </c>
      <c r="N178" s="41" t="s">
        <v>569</v>
      </c>
      <c r="O178" s="41"/>
      <c r="P178" s="41"/>
      <c r="Q178" s="69" t="s">
        <v>569</v>
      </c>
      <c r="R178" s="69"/>
      <c r="S178" s="69"/>
      <c r="T178" s="41" t="s">
        <v>569</v>
      </c>
      <c r="U178" s="41"/>
      <c r="V178" s="41"/>
      <c r="W178" s="69" t="s">
        <v>569</v>
      </c>
      <c r="X178" s="69"/>
      <c r="Y178" s="69"/>
      <c r="Z178" s="42" t="s">
        <v>569</v>
      </c>
      <c r="AA178" s="42"/>
      <c r="AB178" s="42" t="s">
        <v>227</v>
      </c>
      <c r="AC178" s="69" t="s">
        <v>569</v>
      </c>
      <c r="AD178" s="69"/>
      <c r="AE178" s="69"/>
      <c r="AF178" s="81"/>
      <c r="AG178" s="98"/>
      <c r="AH178" s="98"/>
      <c r="AI178" s="68" t="s">
        <v>569</v>
      </c>
      <c r="AJ178" s="68" t="s">
        <v>880</v>
      </c>
      <c r="AK178" s="68"/>
      <c r="AL178" s="41" t="s">
        <v>569</v>
      </c>
      <c r="AM178" s="41"/>
      <c r="AN178" s="41"/>
      <c r="AO178" s="69" t="s">
        <v>569</v>
      </c>
      <c r="AP178" s="69"/>
      <c r="AQ178" s="69" t="s">
        <v>156</v>
      </c>
      <c r="AR178" s="82" t="s">
        <v>569</v>
      </c>
      <c r="AS178" s="82"/>
      <c r="AT178" s="82"/>
      <c r="AU178" s="69" t="s">
        <v>569</v>
      </c>
      <c r="AV178" s="69"/>
      <c r="AW178" s="69" t="s">
        <v>827</v>
      </c>
      <c r="AX178" s="41" t="s">
        <v>569</v>
      </c>
      <c r="AY178" s="41" t="s">
        <v>1704</v>
      </c>
      <c r="AZ178" s="41"/>
      <c r="BA178" s="69" t="s">
        <v>569</v>
      </c>
      <c r="BB178" s="69"/>
      <c r="BC178" s="69"/>
      <c r="BD178" s="40" t="s">
        <v>569</v>
      </c>
      <c r="BE178" s="42"/>
      <c r="BF178" s="101"/>
      <c r="BG178" s="69" t="s">
        <v>569</v>
      </c>
      <c r="BH178" s="69"/>
      <c r="BI178" s="69"/>
      <c r="BJ178" s="41" t="s">
        <v>569</v>
      </c>
      <c r="BK178" s="41"/>
      <c r="BL178" s="41" t="s">
        <v>1654</v>
      </c>
      <c r="BM178" s="69" t="s">
        <v>569</v>
      </c>
      <c r="BN178" s="69"/>
      <c r="BO178" s="69"/>
      <c r="BP178" s="41" t="s">
        <v>569</v>
      </c>
      <c r="BQ178" s="41"/>
      <c r="BR178" s="41"/>
    </row>
    <row r="179" spans="1:70" ht="102">
      <c r="A179" s="30" t="s">
        <v>1056</v>
      </c>
      <c r="B179" s="10"/>
      <c r="C179" s="47"/>
      <c r="D179" s="30" t="s">
        <v>380</v>
      </c>
      <c r="E179" s="30" t="s">
        <v>1057</v>
      </c>
      <c r="F179" s="15">
        <f>COUNTIF(K179:EI179,"Yes")</f>
        <v>1</v>
      </c>
      <c r="G179" s="15">
        <f>COUNTIF(K179:EI179,"No")</f>
        <v>18</v>
      </c>
      <c r="H179" s="87">
        <f>F179/(F179+G179)</f>
        <v>0.05263157894736842</v>
      </c>
      <c r="I179" s="15"/>
      <c r="J179" s="15" t="s">
        <v>21</v>
      </c>
      <c r="K179" s="69" t="s">
        <v>569</v>
      </c>
      <c r="L179" s="68"/>
      <c r="M179" s="68"/>
      <c r="N179" s="41" t="s">
        <v>569</v>
      </c>
      <c r="O179" s="41"/>
      <c r="P179" s="41"/>
      <c r="Q179" s="69" t="s">
        <v>569</v>
      </c>
      <c r="R179" s="69"/>
      <c r="S179" s="69"/>
      <c r="T179" s="41" t="s">
        <v>569</v>
      </c>
      <c r="U179" s="41"/>
      <c r="V179" s="41"/>
      <c r="W179" s="69" t="s">
        <v>569</v>
      </c>
      <c r="X179" s="69"/>
      <c r="Y179" s="69"/>
      <c r="Z179" s="42" t="s">
        <v>569</v>
      </c>
      <c r="AA179" s="42"/>
      <c r="AB179" s="101" t="s">
        <v>227</v>
      </c>
      <c r="AC179" s="69" t="s">
        <v>569</v>
      </c>
      <c r="AD179" s="69"/>
      <c r="AE179" s="69"/>
      <c r="AF179" s="81"/>
      <c r="AG179" s="98"/>
      <c r="AH179" s="98"/>
      <c r="AI179" s="68" t="s">
        <v>569</v>
      </c>
      <c r="AJ179" s="68"/>
      <c r="AK179" s="68"/>
      <c r="AL179" s="41" t="s">
        <v>569</v>
      </c>
      <c r="AM179" s="41"/>
      <c r="AN179" s="41"/>
      <c r="AO179" s="69" t="s">
        <v>569</v>
      </c>
      <c r="AP179" s="69"/>
      <c r="AQ179" s="69" t="s">
        <v>157</v>
      </c>
      <c r="AR179" s="82" t="s">
        <v>569</v>
      </c>
      <c r="AS179" s="82"/>
      <c r="AT179" s="82"/>
      <c r="AU179" s="69" t="s">
        <v>569</v>
      </c>
      <c r="AV179" s="69"/>
      <c r="AW179" s="69"/>
      <c r="AX179" s="41" t="s">
        <v>569</v>
      </c>
      <c r="AY179" s="41"/>
      <c r="AZ179" s="41"/>
      <c r="BA179" s="69" t="s">
        <v>569</v>
      </c>
      <c r="BB179" s="69"/>
      <c r="BC179" s="69"/>
      <c r="BD179" s="40" t="s">
        <v>569</v>
      </c>
      <c r="BE179" s="42"/>
      <c r="BF179" s="101"/>
      <c r="BG179" s="69" t="s">
        <v>569</v>
      </c>
      <c r="BH179" s="69"/>
      <c r="BI179" s="69"/>
      <c r="BJ179" s="41" t="s">
        <v>645</v>
      </c>
      <c r="BK179" s="41"/>
      <c r="BL179" s="41" t="s">
        <v>1655</v>
      </c>
      <c r="BM179" s="69" t="s">
        <v>569</v>
      </c>
      <c r="BN179" s="143"/>
      <c r="BO179" s="143"/>
      <c r="BP179" s="41" t="s">
        <v>569</v>
      </c>
      <c r="BQ179" s="41"/>
      <c r="BR179" s="41"/>
    </row>
    <row r="180" spans="1:70" ht="12.75">
      <c r="A180" s="10"/>
      <c r="B180" s="10"/>
      <c r="C180" s="47"/>
      <c r="D180" s="47"/>
      <c r="E180" s="47"/>
      <c r="F180" s="47"/>
      <c r="G180" s="47"/>
      <c r="H180" s="47"/>
      <c r="I180" s="47"/>
      <c r="J180" s="47"/>
      <c r="K180" s="68"/>
      <c r="L180" s="68"/>
      <c r="M180" s="68"/>
      <c r="N180" s="115"/>
      <c r="O180" s="115"/>
      <c r="P180" s="115"/>
      <c r="Q180" s="68"/>
      <c r="R180" s="68"/>
      <c r="S180" s="68"/>
      <c r="T180" s="40"/>
      <c r="U180" s="40"/>
      <c r="V180" s="40"/>
      <c r="W180" s="68"/>
      <c r="X180" s="68"/>
      <c r="Y180" s="68"/>
      <c r="Z180" s="40"/>
      <c r="AA180" s="40"/>
      <c r="AB180" s="40"/>
      <c r="AC180" s="68"/>
      <c r="AD180" s="68"/>
      <c r="AE180" s="68"/>
      <c r="AF180" s="40"/>
      <c r="AG180" s="40"/>
      <c r="AH180" s="40"/>
      <c r="AI180" s="68"/>
      <c r="AJ180" s="68"/>
      <c r="AK180" s="68"/>
      <c r="AL180" s="40"/>
      <c r="AM180" s="40"/>
      <c r="AN180" s="40"/>
      <c r="AO180" s="68"/>
      <c r="AP180" s="68"/>
      <c r="AQ180" s="68"/>
      <c r="AR180" s="40"/>
      <c r="AS180" s="40"/>
      <c r="AT180" s="40"/>
      <c r="AU180" s="68"/>
      <c r="AV180" s="68"/>
      <c r="AW180" s="68"/>
      <c r="AX180" s="40"/>
      <c r="AY180" s="40"/>
      <c r="AZ180" s="40"/>
      <c r="BA180" s="68"/>
      <c r="BB180" s="68"/>
      <c r="BC180" s="68"/>
      <c r="BD180" s="40"/>
      <c r="BE180" s="40"/>
      <c r="BF180" s="40"/>
      <c r="BG180" s="68"/>
      <c r="BH180" s="68"/>
      <c r="BI180" s="68"/>
      <c r="BJ180" s="115"/>
      <c r="BK180" s="115"/>
      <c r="BL180" s="115"/>
      <c r="BM180" s="143"/>
      <c r="BN180" s="143"/>
      <c r="BO180" s="143"/>
      <c r="BP180" s="115"/>
      <c r="BQ180" s="115"/>
      <c r="BR180" s="115"/>
    </row>
    <row r="181" spans="1:70" ht="25.5">
      <c r="A181" s="108" t="s">
        <v>1058</v>
      </c>
      <c r="B181" s="10"/>
      <c r="C181" s="47"/>
      <c r="D181" s="47"/>
      <c r="E181" s="47"/>
      <c r="F181" s="47"/>
      <c r="G181" s="47"/>
      <c r="H181" s="47"/>
      <c r="I181" s="47"/>
      <c r="J181" s="47"/>
      <c r="K181" s="68"/>
      <c r="L181" s="68"/>
      <c r="M181" s="68"/>
      <c r="N181" s="115"/>
      <c r="O181" s="115"/>
      <c r="P181" s="115"/>
      <c r="Q181" s="68"/>
      <c r="R181" s="68"/>
      <c r="S181" s="68"/>
      <c r="T181" s="40"/>
      <c r="U181" s="40"/>
      <c r="V181" s="40"/>
      <c r="W181" s="68"/>
      <c r="X181" s="68"/>
      <c r="Y181" s="68"/>
      <c r="Z181" s="40"/>
      <c r="AA181" s="40"/>
      <c r="AB181" s="40"/>
      <c r="AC181" s="68"/>
      <c r="AD181" s="68"/>
      <c r="AE181" s="68"/>
      <c r="AF181" s="40"/>
      <c r="AG181" s="40"/>
      <c r="AH181" s="40"/>
      <c r="AI181" s="68"/>
      <c r="AJ181" s="68"/>
      <c r="AK181" s="68"/>
      <c r="AL181" s="40"/>
      <c r="AM181" s="40"/>
      <c r="AN181" s="40"/>
      <c r="AO181" s="68"/>
      <c r="AP181" s="68"/>
      <c r="AQ181" s="68"/>
      <c r="AR181" s="40"/>
      <c r="AS181" s="40"/>
      <c r="AT181" s="40"/>
      <c r="AU181" s="68"/>
      <c r="AV181" s="68"/>
      <c r="AW181" s="68"/>
      <c r="AX181" s="40"/>
      <c r="AY181" s="40"/>
      <c r="AZ181" s="40"/>
      <c r="BA181" s="68"/>
      <c r="BB181" s="68"/>
      <c r="BC181" s="68"/>
      <c r="BD181" s="40"/>
      <c r="BE181" s="40"/>
      <c r="BF181" s="40"/>
      <c r="BG181" s="68"/>
      <c r="BH181" s="68"/>
      <c r="BI181" s="68"/>
      <c r="BJ181" s="115"/>
      <c r="BK181" s="115"/>
      <c r="BL181" s="115"/>
      <c r="BM181" s="69"/>
      <c r="BN181" s="69"/>
      <c r="BO181" s="69"/>
      <c r="BP181" s="115"/>
      <c r="BQ181" s="115"/>
      <c r="BR181" s="115"/>
    </row>
    <row r="182" spans="1:70" ht="178.5">
      <c r="A182" s="31" t="s">
        <v>1059</v>
      </c>
      <c r="B182" s="48" t="s">
        <v>479</v>
      </c>
      <c r="C182" s="48" t="s">
        <v>480</v>
      </c>
      <c r="D182" s="31" t="s">
        <v>1060</v>
      </c>
      <c r="E182" s="31" t="s">
        <v>842</v>
      </c>
      <c r="F182" s="15">
        <f>COUNTIF(K182:EI182,"Yes")</f>
        <v>8</v>
      </c>
      <c r="G182" s="15">
        <f>COUNTIF(K182:EI182,"No")</f>
        <v>11</v>
      </c>
      <c r="H182" s="87">
        <f>F182/(F182+G182)</f>
        <v>0.42105263157894735</v>
      </c>
      <c r="I182" s="31" t="s">
        <v>20</v>
      </c>
      <c r="J182" s="15"/>
      <c r="K182" s="69" t="s">
        <v>569</v>
      </c>
      <c r="L182" s="69"/>
      <c r="M182" s="69"/>
      <c r="N182" s="41" t="s">
        <v>645</v>
      </c>
      <c r="O182" s="41" t="s">
        <v>204</v>
      </c>
      <c r="P182" s="41"/>
      <c r="Q182" s="70" t="s">
        <v>645</v>
      </c>
      <c r="R182" s="70"/>
      <c r="S182" s="68"/>
      <c r="T182" s="41" t="s">
        <v>569</v>
      </c>
      <c r="U182" s="41"/>
      <c r="V182" s="41"/>
      <c r="W182" s="69" t="s">
        <v>569</v>
      </c>
      <c r="X182" s="69"/>
      <c r="Y182" s="69"/>
      <c r="Z182" s="41" t="s">
        <v>645</v>
      </c>
      <c r="AA182" s="41" t="s">
        <v>215</v>
      </c>
      <c r="AB182" s="41" t="s">
        <v>19</v>
      </c>
      <c r="AC182" s="69" t="s">
        <v>989</v>
      </c>
      <c r="AD182" s="69" t="s">
        <v>299</v>
      </c>
      <c r="AE182" s="69"/>
      <c r="AF182" s="81"/>
      <c r="AG182" s="98"/>
      <c r="AH182" s="98"/>
      <c r="AI182" s="69" t="s">
        <v>645</v>
      </c>
      <c r="AJ182" s="70"/>
      <c r="AK182" s="68"/>
      <c r="AL182" s="41" t="s">
        <v>645</v>
      </c>
      <c r="AM182" s="41"/>
      <c r="AN182" s="41"/>
      <c r="AO182" s="69" t="s">
        <v>645</v>
      </c>
      <c r="AP182" s="69" t="s">
        <v>158</v>
      </c>
      <c r="AQ182" s="69"/>
      <c r="AR182" s="82" t="s">
        <v>569</v>
      </c>
      <c r="AS182" s="82"/>
      <c r="AT182" s="82"/>
      <c r="AU182" s="69" t="s">
        <v>569</v>
      </c>
      <c r="AV182" s="69"/>
      <c r="AW182" s="69" t="s">
        <v>1976</v>
      </c>
      <c r="AX182" s="41" t="s">
        <v>569</v>
      </c>
      <c r="AY182" s="41"/>
      <c r="AZ182" s="41"/>
      <c r="BA182" s="69" t="s">
        <v>645</v>
      </c>
      <c r="BB182" s="69" t="s">
        <v>2018</v>
      </c>
      <c r="BC182" s="69"/>
      <c r="BD182" s="41" t="s">
        <v>569</v>
      </c>
      <c r="BE182" s="41"/>
      <c r="BF182" s="41"/>
      <c r="BG182" s="69" t="s">
        <v>569</v>
      </c>
      <c r="BH182" s="69"/>
      <c r="BI182" s="69"/>
      <c r="BJ182" s="41" t="s">
        <v>569</v>
      </c>
      <c r="BK182" s="41"/>
      <c r="BL182" s="41"/>
      <c r="BM182" s="69" t="s">
        <v>569</v>
      </c>
      <c r="BN182" s="69"/>
      <c r="BO182" s="69"/>
      <c r="BP182" s="41" t="s">
        <v>569</v>
      </c>
      <c r="BQ182" s="41"/>
      <c r="BR182" s="41"/>
    </row>
    <row r="183" spans="1:70" ht="395.25">
      <c r="A183" s="31" t="s">
        <v>1065</v>
      </c>
      <c r="B183" s="31" t="s">
        <v>1067</v>
      </c>
      <c r="C183" s="31" t="s">
        <v>477</v>
      </c>
      <c r="D183" s="31" t="s">
        <v>1911</v>
      </c>
      <c r="E183" s="31" t="s">
        <v>478</v>
      </c>
      <c r="F183" s="15">
        <f>COUNTIF(K183:EI183,"Yes")</f>
        <v>5</v>
      </c>
      <c r="G183" s="15">
        <f>COUNTIF(K183:EI183,"No")</f>
        <v>14</v>
      </c>
      <c r="H183" s="87">
        <f>F183/(F183+G183)</f>
        <v>0.2631578947368421</v>
      </c>
      <c r="I183" s="15" t="s">
        <v>22</v>
      </c>
      <c r="J183" s="15"/>
      <c r="K183" s="69" t="s">
        <v>569</v>
      </c>
      <c r="L183" s="69"/>
      <c r="M183" s="69"/>
      <c r="N183" s="41" t="s">
        <v>569</v>
      </c>
      <c r="O183" s="41"/>
      <c r="P183" s="41"/>
      <c r="Q183" s="70" t="s">
        <v>645</v>
      </c>
      <c r="R183" s="70" t="s">
        <v>831</v>
      </c>
      <c r="S183" s="68"/>
      <c r="T183" s="41" t="s">
        <v>569</v>
      </c>
      <c r="U183" s="41"/>
      <c r="V183" s="41"/>
      <c r="W183" s="69" t="s">
        <v>569</v>
      </c>
      <c r="X183" s="69"/>
      <c r="Y183" s="69"/>
      <c r="Z183" s="41" t="s">
        <v>569</v>
      </c>
      <c r="AA183" s="41"/>
      <c r="AB183" s="41"/>
      <c r="AC183" s="69" t="s">
        <v>569</v>
      </c>
      <c r="AD183" s="69"/>
      <c r="AE183" s="69"/>
      <c r="AF183" s="81"/>
      <c r="AG183" s="98"/>
      <c r="AH183" s="98"/>
      <c r="AI183" s="69" t="s">
        <v>645</v>
      </c>
      <c r="AJ183" s="70"/>
      <c r="AK183" s="68"/>
      <c r="AL183" s="41" t="s">
        <v>569</v>
      </c>
      <c r="AM183" s="41"/>
      <c r="AN183" s="41"/>
      <c r="AO183" s="69" t="s">
        <v>569</v>
      </c>
      <c r="AP183" s="69"/>
      <c r="AQ183" s="69"/>
      <c r="AR183" s="82" t="s">
        <v>569</v>
      </c>
      <c r="AS183" s="82"/>
      <c r="AT183" s="82"/>
      <c r="AU183" s="69" t="s">
        <v>569</v>
      </c>
      <c r="AV183" s="69"/>
      <c r="AW183" s="69"/>
      <c r="AX183" s="41" t="s">
        <v>645</v>
      </c>
      <c r="AY183" s="41"/>
      <c r="AZ183" s="41"/>
      <c r="BA183" s="69" t="s">
        <v>645</v>
      </c>
      <c r="BB183" s="69" t="s">
        <v>2018</v>
      </c>
      <c r="BC183" s="69"/>
      <c r="BD183" s="41" t="s">
        <v>569</v>
      </c>
      <c r="BE183" s="41"/>
      <c r="BF183" s="41"/>
      <c r="BG183" s="69" t="s">
        <v>569</v>
      </c>
      <c r="BH183" s="69"/>
      <c r="BI183" s="69"/>
      <c r="BJ183" s="41" t="s">
        <v>569</v>
      </c>
      <c r="BK183" s="41"/>
      <c r="BL183" s="41"/>
      <c r="BM183" s="69" t="s">
        <v>569</v>
      </c>
      <c r="BN183" s="69"/>
      <c r="BO183" s="69"/>
      <c r="BP183" s="41" t="s">
        <v>645</v>
      </c>
      <c r="BQ183" s="41"/>
      <c r="BR183" s="41" t="s">
        <v>1892</v>
      </c>
    </row>
    <row r="184" spans="1:70" ht="127.5">
      <c r="A184" s="31" t="s">
        <v>1061</v>
      </c>
      <c r="B184" s="48" t="s">
        <v>482</v>
      </c>
      <c r="C184" s="48" t="s">
        <v>481</v>
      </c>
      <c r="D184" s="31" t="s">
        <v>1060</v>
      </c>
      <c r="E184" s="31" t="s">
        <v>483</v>
      </c>
      <c r="F184" s="15">
        <f>COUNTIF(K184:EI184,"Yes")</f>
        <v>7</v>
      </c>
      <c r="G184" s="15">
        <f>COUNTIF(K184:EI184,"No")</f>
        <v>12</v>
      </c>
      <c r="H184" s="87">
        <f>F184/(F184+G184)</f>
        <v>0.3684210526315789</v>
      </c>
      <c r="I184" s="31" t="s">
        <v>26</v>
      </c>
      <c r="J184" s="15"/>
      <c r="K184" s="69" t="s">
        <v>569</v>
      </c>
      <c r="L184" s="69"/>
      <c r="M184" s="69"/>
      <c r="N184" s="41" t="s">
        <v>645</v>
      </c>
      <c r="O184" s="41" t="s">
        <v>204</v>
      </c>
      <c r="P184" s="41"/>
      <c r="Q184" s="69" t="s">
        <v>645</v>
      </c>
      <c r="R184" s="69" t="s">
        <v>1062</v>
      </c>
      <c r="S184" s="69"/>
      <c r="T184" s="41" t="s">
        <v>569</v>
      </c>
      <c r="U184" s="41"/>
      <c r="V184" s="41"/>
      <c r="W184" s="69" t="s">
        <v>569</v>
      </c>
      <c r="X184" s="69"/>
      <c r="Y184" s="69"/>
      <c r="Z184" s="41" t="s">
        <v>645</v>
      </c>
      <c r="AA184" s="41"/>
      <c r="AB184" s="41" t="s">
        <v>192</v>
      </c>
      <c r="AC184" s="69" t="s">
        <v>569</v>
      </c>
      <c r="AD184" s="69"/>
      <c r="AE184" s="69" t="s">
        <v>24</v>
      </c>
      <c r="AF184" s="81"/>
      <c r="AG184" s="98"/>
      <c r="AH184" s="98"/>
      <c r="AI184" s="69" t="s">
        <v>569</v>
      </c>
      <c r="AJ184" s="69"/>
      <c r="AK184" s="69"/>
      <c r="AL184" s="41" t="s">
        <v>645</v>
      </c>
      <c r="AM184" s="41"/>
      <c r="AN184" s="41"/>
      <c r="AO184" s="69" t="s">
        <v>569</v>
      </c>
      <c r="AP184" s="69"/>
      <c r="AQ184" s="69"/>
      <c r="AR184" s="82" t="s">
        <v>569</v>
      </c>
      <c r="AS184" s="82"/>
      <c r="AT184" s="82" t="s">
        <v>1667</v>
      </c>
      <c r="AU184" s="69" t="s">
        <v>569</v>
      </c>
      <c r="AV184" s="69"/>
      <c r="AW184" s="69" t="s">
        <v>1977</v>
      </c>
      <c r="AX184" s="41" t="s">
        <v>645</v>
      </c>
      <c r="AY184" s="41" t="s">
        <v>1705</v>
      </c>
      <c r="AZ184" s="41"/>
      <c r="BA184" s="69" t="s">
        <v>645</v>
      </c>
      <c r="BB184" s="69" t="s">
        <v>2018</v>
      </c>
      <c r="BC184" s="69"/>
      <c r="BD184" s="41" t="s">
        <v>645</v>
      </c>
      <c r="BE184" s="41" t="s">
        <v>1998</v>
      </c>
      <c r="BF184" s="41"/>
      <c r="BG184" s="69" t="s">
        <v>569</v>
      </c>
      <c r="BH184" s="69"/>
      <c r="BI184" s="69"/>
      <c r="BJ184" s="41" t="s">
        <v>569</v>
      </c>
      <c r="BK184" s="41"/>
      <c r="BL184" s="41"/>
      <c r="BM184" s="69" t="s">
        <v>569</v>
      </c>
      <c r="BN184" s="69"/>
      <c r="BO184" s="69"/>
      <c r="BP184" s="41" t="s">
        <v>569</v>
      </c>
      <c r="BQ184" s="41"/>
      <c r="BR184" s="41"/>
    </row>
    <row r="185" spans="1:70" ht="395.25">
      <c r="A185" s="31" t="s">
        <v>1066</v>
      </c>
      <c r="B185" s="31" t="s">
        <v>1068</v>
      </c>
      <c r="C185" s="31" t="s">
        <v>476</v>
      </c>
      <c r="D185" s="31" t="s">
        <v>1911</v>
      </c>
      <c r="E185" s="31" t="s">
        <v>403</v>
      </c>
      <c r="F185" s="15">
        <f>COUNTIF(K185:EI185,"Yes")</f>
        <v>8</v>
      </c>
      <c r="G185" s="15">
        <f>COUNTIF(K185:EI185,"No")</f>
        <v>9</v>
      </c>
      <c r="H185" s="87">
        <f>F185/(F185+G185)</f>
        <v>0.47058823529411764</v>
      </c>
      <c r="I185" s="15" t="s">
        <v>23</v>
      </c>
      <c r="J185" s="15" t="s">
        <v>27</v>
      </c>
      <c r="K185" s="69" t="s">
        <v>645</v>
      </c>
      <c r="L185" s="69" t="s">
        <v>1911</v>
      </c>
      <c r="M185" s="69" t="s">
        <v>404</v>
      </c>
      <c r="N185" s="41" t="s">
        <v>569</v>
      </c>
      <c r="O185" s="41"/>
      <c r="P185" s="41"/>
      <c r="Q185" s="69" t="s">
        <v>645</v>
      </c>
      <c r="R185" s="70" t="s">
        <v>831</v>
      </c>
      <c r="S185" s="69"/>
      <c r="T185" s="41" t="s">
        <v>569</v>
      </c>
      <c r="U185" s="41"/>
      <c r="V185" s="41"/>
      <c r="W185" s="69" t="s">
        <v>569</v>
      </c>
      <c r="X185" s="69"/>
      <c r="Y185" s="69"/>
      <c r="Z185" s="41" t="s">
        <v>569</v>
      </c>
      <c r="AA185" s="41"/>
      <c r="AB185" s="41"/>
      <c r="AC185" s="69"/>
      <c r="AD185" s="69"/>
      <c r="AE185" s="69"/>
      <c r="AF185" s="81"/>
      <c r="AG185" s="98"/>
      <c r="AH185" s="98"/>
      <c r="AI185" s="69" t="s">
        <v>645</v>
      </c>
      <c r="AJ185" s="69" t="s">
        <v>876</v>
      </c>
      <c r="AK185" s="69"/>
      <c r="AL185" s="41" t="s">
        <v>645</v>
      </c>
      <c r="AM185" s="41"/>
      <c r="AN185" s="41"/>
      <c r="AO185" s="69" t="s">
        <v>569</v>
      </c>
      <c r="AP185" s="69"/>
      <c r="AQ185" s="69"/>
      <c r="AR185" s="82" t="s">
        <v>569</v>
      </c>
      <c r="AS185" s="82"/>
      <c r="AT185" s="82"/>
      <c r="AU185" s="69" t="s">
        <v>569</v>
      </c>
      <c r="AV185" s="69"/>
      <c r="AW185" s="69"/>
      <c r="AX185" s="41" t="s">
        <v>569</v>
      </c>
      <c r="AY185" s="41"/>
      <c r="AZ185" s="41"/>
      <c r="BA185" s="69" t="s">
        <v>645</v>
      </c>
      <c r="BB185" s="69" t="s">
        <v>2018</v>
      </c>
      <c r="BC185" s="69"/>
      <c r="BD185" s="41" t="s">
        <v>645</v>
      </c>
      <c r="BE185" s="41" t="s">
        <v>1998</v>
      </c>
      <c r="BF185" s="41"/>
      <c r="BG185" s="81"/>
      <c r="BH185" s="169"/>
      <c r="BI185" s="169"/>
      <c r="BJ185" s="41" t="s">
        <v>645</v>
      </c>
      <c r="BK185" s="41"/>
      <c r="BL185" s="41" t="s">
        <v>1673</v>
      </c>
      <c r="BM185" s="69" t="s">
        <v>569</v>
      </c>
      <c r="BN185" s="69"/>
      <c r="BO185" s="69"/>
      <c r="BP185" s="41" t="s">
        <v>645</v>
      </c>
      <c r="BQ185" s="41"/>
      <c r="BR185" s="41" t="s">
        <v>1892</v>
      </c>
    </row>
    <row r="186" spans="1:70" ht="89.25">
      <c r="A186" s="31" t="s">
        <v>484</v>
      </c>
      <c r="B186" s="48" t="s">
        <v>486</v>
      </c>
      <c r="C186" s="31" t="s">
        <v>485</v>
      </c>
      <c r="D186" s="26"/>
      <c r="E186" s="31" t="s">
        <v>487</v>
      </c>
      <c r="F186" s="15">
        <f>COUNTIF(K186:EI186,"Yes")</f>
        <v>6</v>
      </c>
      <c r="G186" s="15">
        <f>COUNTIF(K186:EI186,"No")</f>
        <v>11</v>
      </c>
      <c r="H186" s="87">
        <f>F186/(F186+G186)</f>
        <v>0.35294117647058826</v>
      </c>
      <c r="I186" s="15" t="s">
        <v>25</v>
      </c>
      <c r="J186" s="15"/>
      <c r="K186" s="69" t="s">
        <v>569</v>
      </c>
      <c r="L186" s="69"/>
      <c r="M186" s="69"/>
      <c r="N186" s="41" t="s">
        <v>569</v>
      </c>
      <c r="O186" s="41"/>
      <c r="P186" s="41"/>
      <c r="Q186" s="70" t="s">
        <v>645</v>
      </c>
      <c r="R186" s="70" t="s">
        <v>843</v>
      </c>
      <c r="S186" s="68"/>
      <c r="T186" s="41" t="s">
        <v>569</v>
      </c>
      <c r="U186" s="41"/>
      <c r="V186" s="41"/>
      <c r="W186" s="69" t="s">
        <v>569</v>
      </c>
      <c r="X186" s="69"/>
      <c r="Y186" s="69"/>
      <c r="Z186" s="41" t="s">
        <v>645</v>
      </c>
      <c r="AA186" s="41" t="s">
        <v>193</v>
      </c>
      <c r="AB186" s="41" t="s">
        <v>194</v>
      </c>
      <c r="AC186" s="69" t="s">
        <v>569</v>
      </c>
      <c r="AD186" s="69"/>
      <c r="AE186" s="69"/>
      <c r="AF186" s="81"/>
      <c r="AG186" s="98"/>
      <c r="AH186" s="98"/>
      <c r="AI186" s="69" t="s">
        <v>569</v>
      </c>
      <c r="AJ186" s="70"/>
      <c r="AK186" s="68"/>
      <c r="AL186" s="41" t="s">
        <v>645</v>
      </c>
      <c r="AM186" s="41" t="s">
        <v>843</v>
      </c>
      <c r="AN186" s="41"/>
      <c r="AO186" s="69" t="s">
        <v>569</v>
      </c>
      <c r="AP186" s="69"/>
      <c r="AQ186" s="69"/>
      <c r="AR186" s="82" t="s">
        <v>569</v>
      </c>
      <c r="AS186" s="82"/>
      <c r="AT186" s="82" t="s">
        <v>1668</v>
      </c>
      <c r="AU186" s="69" t="s">
        <v>569</v>
      </c>
      <c r="AV186" s="69"/>
      <c r="AW186" s="69"/>
      <c r="AX186" s="41" t="s">
        <v>645</v>
      </c>
      <c r="AY186" s="41" t="s">
        <v>1706</v>
      </c>
      <c r="AZ186" s="41"/>
      <c r="BA186" s="69" t="s">
        <v>645</v>
      </c>
      <c r="BB186" s="69" t="s">
        <v>2018</v>
      </c>
      <c r="BC186" s="69"/>
      <c r="BD186" s="41" t="s">
        <v>645</v>
      </c>
      <c r="BE186" s="41"/>
      <c r="BF186" s="41"/>
      <c r="BG186" s="81"/>
      <c r="BH186" s="169"/>
      <c r="BI186" s="169"/>
      <c r="BJ186" s="81"/>
      <c r="BK186" s="169"/>
      <c r="BL186" s="169"/>
      <c r="BM186" s="69" t="s">
        <v>569</v>
      </c>
      <c r="BN186" s="69"/>
      <c r="BO186" s="69"/>
      <c r="BP186" s="41" t="s">
        <v>569</v>
      </c>
      <c r="BQ186" s="41"/>
      <c r="BR186" s="41"/>
    </row>
    <row r="187" spans="1:70" ht="12.75">
      <c r="A187" s="31"/>
      <c r="B187" s="48"/>
      <c r="C187" s="31"/>
      <c r="E187" s="31"/>
      <c r="F187" s="15"/>
      <c r="G187" s="15"/>
      <c r="H187" s="87"/>
      <c r="I187" s="15"/>
      <c r="J187" s="15"/>
      <c r="K187" s="69"/>
      <c r="L187" s="69"/>
      <c r="M187" s="69"/>
      <c r="N187" s="115"/>
      <c r="O187" s="115"/>
      <c r="P187" s="115"/>
      <c r="Q187" s="70"/>
      <c r="R187" s="70"/>
      <c r="S187" s="68"/>
      <c r="T187" s="41"/>
      <c r="U187" s="41"/>
      <c r="V187" s="41"/>
      <c r="W187" s="70"/>
      <c r="X187" s="70"/>
      <c r="Y187" s="68"/>
      <c r="Z187" s="41"/>
      <c r="AA187" s="41"/>
      <c r="AB187" s="41"/>
      <c r="AC187" s="70"/>
      <c r="AD187" s="70"/>
      <c r="AE187" s="68"/>
      <c r="AF187" s="41"/>
      <c r="AG187" s="41"/>
      <c r="AH187" s="41"/>
      <c r="AI187" s="69"/>
      <c r="AJ187" s="70"/>
      <c r="AK187" s="68"/>
      <c r="AL187" s="41"/>
      <c r="AM187" s="41"/>
      <c r="AN187" s="41"/>
      <c r="AO187" s="69"/>
      <c r="AP187" s="70"/>
      <c r="AQ187" s="68"/>
      <c r="AR187" s="82"/>
      <c r="AS187" s="82"/>
      <c r="AT187" s="82"/>
      <c r="AU187" s="69"/>
      <c r="AV187" s="70"/>
      <c r="AW187" s="68"/>
      <c r="AX187" s="41"/>
      <c r="AY187" s="41"/>
      <c r="AZ187" s="41"/>
      <c r="BA187" s="69"/>
      <c r="BB187" s="70"/>
      <c r="BC187" s="68"/>
      <c r="BD187" s="41"/>
      <c r="BE187" s="41"/>
      <c r="BF187" s="41"/>
      <c r="BG187" s="69"/>
      <c r="BH187" s="70"/>
      <c r="BI187" s="68"/>
      <c r="BJ187" s="115"/>
      <c r="BK187" s="115"/>
      <c r="BL187" s="115"/>
      <c r="BM187" s="69"/>
      <c r="BN187" s="70"/>
      <c r="BO187" s="68"/>
      <c r="BP187" s="115"/>
      <c r="BQ187" s="115"/>
      <c r="BR187" s="115"/>
    </row>
    <row r="188" spans="1:70" ht="91.5" customHeight="1">
      <c r="A188" s="108" t="s">
        <v>631</v>
      </c>
      <c r="B188" s="10"/>
      <c r="C188" s="10"/>
      <c r="D188" s="10"/>
      <c r="E188" s="10"/>
      <c r="F188" s="10"/>
      <c r="G188" s="10"/>
      <c r="H188" s="10"/>
      <c r="I188" s="10"/>
      <c r="J188" s="10"/>
      <c r="K188" s="68"/>
      <c r="L188" s="68"/>
      <c r="M188" s="68"/>
      <c r="N188" s="115"/>
      <c r="O188" s="115"/>
      <c r="P188" s="115"/>
      <c r="Q188" s="68"/>
      <c r="R188" s="68"/>
      <c r="S188" s="68"/>
      <c r="T188" s="40"/>
      <c r="U188" s="40"/>
      <c r="V188" s="40"/>
      <c r="W188" s="68"/>
      <c r="X188" s="68"/>
      <c r="Y188" s="68"/>
      <c r="Z188" s="40"/>
      <c r="AA188" s="40"/>
      <c r="AB188" s="40"/>
      <c r="AC188" s="68"/>
      <c r="AD188" s="68"/>
      <c r="AE188" s="68"/>
      <c r="AF188" s="40"/>
      <c r="AG188" s="40"/>
      <c r="AH188" s="40"/>
      <c r="AI188" s="68"/>
      <c r="AJ188" s="68"/>
      <c r="AK188" s="68"/>
      <c r="AL188" s="40"/>
      <c r="AM188" s="40"/>
      <c r="AN188" s="40"/>
      <c r="AO188" s="68"/>
      <c r="AP188" s="68"/>
      <c r="AQ188" s="68"/>
      <c r="AR188" s="40"/>
      <c r="AS188" s="40"/>
      <c r="AT188" s="40"/>
      <c r="AU188" s="68"/>
      <c r="AV188" s="68"/>
      <c r="AW188" s="68"/>
      <c r="AX188" s="40"/>
      <c r="AY188" s="40"/>
      <c r="AZ188" s="40"/>
      <c r="BA188" s="68"/>
      <c r="BB188" s="68"/>
      <c r="BC188" s="68"/>
      <c r="BD188" s="40"/>
      <c r="BE188" s="40"/>
      <c r="BF188" s="40"/>
      <c r="BG188" s="68"/>
      <c r="BH188" s="68"/>
      <c r="BI188" s="68"/>
      <c r="BJ188" s="115"/>
      <c r="BK188" s="115"/>
      <c r="BL188" s="115"/>
      <c r="BM188" s="68"/>
      <c r="BN188" s="68"/>
      <c r="BO188" s="68"/>
      <c r="BP188" s="115"/>
      <c r="BQ188" s="115"/>
      <c r="BR188" s="115"/>
    </row>
    <row r="189" spans="1:70" ht="76.5">
      <c r="A189" s="74" t="s">
        <v>630</v>
      </c>
      <c r="B189" s="15" t="s">
        <v>634</v>
      </c>
      <c r="C189" s="15" t="s">
        <v>637</v>
      </c>
      <c r="D189" s="74" t="s">
        <v>632</v>
      </c>
      <c r="E189" s="74" t="s">
        <v>633</v>
      </c>
      <c r="F189" s="15">
        <f>COUNTIF(K189:EI189,"Yes")</f>
        <v>7</v>
      </c>
      <c r="G189" s="15">
        <f>COUNTIF(K189:EI189,"No")</f>
        <v>12</v>
      </c>
      <c r="H189" s="87">
        <f>F189/(F189+G189)</f>
        <v>0.3684210526315789</v>
      </c>
      <c r="I189" s="15" t="s">
        <v>29</v>
      </c>
      <c r="J189" s="15"/>
      <c r="K189" s="69" t="s">
        <v>569</v>
      </c>
      <c r="L189" s="68"/>
      <c r="M189" s="69"/>
      <c r="N189" s="41" t="s">
        <v>569</v>
      </c>
      <c r="O189" s="41"/>
      <c r="P189" s="41"/>
      <c r="Q189" s="69" t="s">
        <v>569</v>
      </c>
      <c r="R189" s="69"/>
      <c r="S189" s="69"/>
      <c r="T189" s="41" t="s">
        <v>569</v>
      </c>
      <c r="U189" s="41"/>
      <c r="V189" s="41"/>
      <c r="W189" s="69" t="s">
        <v>569</v>
      </c>
      <c r="X189" s="69"/>
      <c r="Y189" s="69"/>
      <c r="Z189" s="41" t="s">
        <v>645</v>
      </c>
      <c r="AA189" s="41"/>
      <c r="AB189" s="41" t="s">
        <v>195</v>
      </c>
      <c r="AC189" s="69" t="s">
        <v>989</v>
      </c>
      <c r="AD189" s="69" t="s">
        <v>273</v>
      </c>
      <c r="AE189" s="68"/>
      <c r="AF189" s="81"/>
      <c r="AG189" s="98"/>
      <c r="AH189" s="98"/>
      <c r="AI189" s="69" t="s">
        <v>569</v>
      </c>
      <c r="AJ189" s="69"/>
      <c r="AK189" s="69"/>
      <c r="AL189" s="41" t="s">
        <v>569</v>
      </c>
      <c r="AM189" s="41"/>
      <c r="AN189" s="41"/>
      <c r="AO189" s="69" t="s">
        <v>645</v>
      </c>
      <c r="AP189" s="69" t="s">
        <v>153</v>
      </c>
      <c r="AQ189" s="69"/>
      <c r="AR189" s="82" t="s">
        <v>569</v>
      </c>
      <c r="AS189" s="82"/>
      <c r="AT189" s="82"/>
      <c r="AU189" s="69" t="s">
        <v>569</v>
      </c>
      <c r="AV189" s="69"/>
      <c r="AW189" s="69" t="s">
        <v>1978</v>
      </c>
      <c r="AX189" s="41" t="s">
        <v>645</v>
      </c>
      <c r="AY189" s="41"/>
      <c r="AZ189" s="41"/>
      <c r="BA189" s="69" t="s">
        <v>645</v>
      </c>
      <c r="BB189" s="69" t="s">
        <v>2018</v>
      </c>
      <c r="BC189" s="69"/>
      <c r="BD189" s="41" t="s">
        <v>645</v>
      </c>
      <c r="BE189" s="41" t="s">
        <v>1999</v>
      </c>
      <c r="BF189" s="41"/>
      <c r="BG189" s="69" t="s">
        <v>569</v>
      </c>
      <c r="BH189" s="69"/>
      <c r="BI189" s="69"/>
      <c r="BJ189" s="41" t="s">
        <v>645</v>
      </c>
      <c r="BK189" s="41"/>
      <c r="BL189" s="41"/>
      <c r="BM189" s="69" t="s">
        <v>569</v>
      </c>
      <c r="BN189" s="69"/>
      <c r="BO189" s="69"/>
      <c r="BP189" s="41" t="s">
        <v>569</v>
      </c>
      <c r="BQ189" s="41"/>
      <c r="BR189" s="41"/>
    </row>
    <row r="190" spans="1:70" ht="12.75">
      <c r="A190" s="74"/>
      <c r="B190" s="15"/>
      <c r="C190" s="15"/>
      <c r="D190" s="74"/>
      <c r="E190" s="74"/>
      <c r="F190" s="15"/>
      <c r="G190" s="15"/>
      <c r="H190" s="87"/>
      <c r="I190" s="15"/>
      <c r="J190" s="15"/>
      <c r="K190" s="69"/>
      <c r="L190" s="68"/>
      <c r="M190" s="69"/>
      <c r="N190" s="115"/>
      <c r="O190" s="115"/>
      <c r="P190" s="115"/>
      <c r="Q190" s="68"/>
      <c r="R190" s="68"/>
      <c r="S190" s="68"/>
      <c r="T190" s="40"/>
      <c r="U190" s="40"/>
      <c r="V190" s="40"/>
      <c r="W190" s="68"/>
      <c r="X190" s="68"/>
      <c r="Y190" s="68"/>
      <c r="Z190" s="40"/>
      <c r="AA190" s="40"/>
      <c r="AB190" s="40"/>
      <c r="AC190" s="69"/>
      <c r="AD190" s="69"/>
      <c r="AE190" s="68"/>
      <c r="AF190" s="40"/>
      <c r="AG190" s="40"/>
      <c r="AH190" s="40"/>
      <c r="AI190" s="69"/>
      <c r="AJ190" s="69"/>
      <c r="AK190" s="68"/>
      <c r="AL190" s="40"/>
      <c r="AM190" s="40"/>
      <c r="AN190" s="40"/>
      <c r="AO190" s="69"/>
      <c r="AP190" s="69"/>
      <c r="AQ190" s="68"/>
      <c r="AR190" s="40"/>
      <c r="AS190" s="40"/>
      <c r="AT190" s="40"/>
      <c r="AU190" s="69"/>
      <c r="AV190" s="69"/>
      <c r="AW190" s="68"/>
      <c r="AX190" s="40"/>
      <c r="AY190" s="40"/>
      <c r="AZ190" s="40"/>
      <c r="BA190" s="69"/>
      <c r="BB190" s="69"/>
      <c r="BC190" s="68"/>
      <c r="BD190" s="40"/>
      <c r="BE190" s="40"/>
      <c r="BF190" s="40"/>
      <c r="BG190" s="69"/>
      <c r="BH190" s="69"/>
      <c r="BI190" s="68"/>
      <c r="BJ190" s="115"/>
      <c r="BK190" s="115"/>
      <c r="BL190" s="115"/>
      <c r="BM190" s="69"/>
      <c r="BN190" s="69"/>
      <c r="BO190" s="68"/>
      <c r="BP190" s="115"/>
      <c r="BQ190" s="115"/>
      <c r="BR190" s="115"/>
    </row>
    <row r="191" spans="1:70" ht="38.25">
      <c r="A191" s="108" t="s">
        <v>126</v>
      </c>
      <c r="B191" s="15" t="s">
        <v>127</v>
      </c>
      <c r="C191" s="15"/>
      <c r="D191" s="74"/>
      <c r="E191" s="74"/>
      <c r="F191" s="15"/>
      <c r="G191" s="15"/>
      <c r="H191" s="87"/>
      <c r="I191" s="15"/>
      <c r="J191" s="15"/>
      <c r="K191" s="69"/>
      <c r="L191" s="68"/>
      <c r="M191" s="69"/>
      <c r="N191" s="115"/>
      <c r="O191" s="115"/>
      <c r="P191" s="115"/>
      <c r="Q191" s="68"/>
      <c r="R191" s="68"/>
      <c r="S191" s="68"/>
      <c r="T191" s="40"/>
      <c r="U191" s="40"/>
      <c r="V191" s="40"/>
      <c r="W191" s="68"/>
      <c r="X191" s="68"/>
      <c r="Y191" s="68"/>
      <c r="Z191" s="40"/>
      <c r="AA191" s="40"/>
      <c r="AB191" s="40"/>
      <c r="AC191" s="69"/>
      <c r="AD191" s="69"/>
      <c r="AE191" s="68"/>
      <c r="AF191" s="40"/>
      <c r="AG191" s="40"/>
      <c r="AH191" s="40"/>
      <c r="AI191" s="69"/>
      <c r="AJ191" s="69"/>
      <c r="AK191" s="68"/>
      <c r="AL191" s="40"/>
      <c r="AM191" s="40"/>
      <c r="AN191" s="40"/>
      <c r="AO191" s="69"/>
      <c r="AP191" s="69"/>
      <c r="AQ191" s="68"/>
      <c r="AR191" s="40"/>
      <c r="AS191" s="40"/>
      <c r="AT191" s="40"/>
      <c r="AU191" s="69"/>
      <c r="AV191" s="69"/>
      <c r="AW191" s="68"/>
      <c r="AX191" s="40"/>
      <c r="AY191" s="40"/>
      <c r="AZ191" s="40"/>
      <c r="BA191" s="69"/>
      <c r="BB191" s="69"/>
      <c r="BC191" s="68"/>
      <c r="BD191" s="40"/>
      <c r="BE191" s="40"/>
      <c r="BF191" s="40"/>
      <c r="BG191" s="69"/>
      <c r="BH191" s="69"/>
      <c r="BI191" s="68"/>
      <c r="BJ191" s="115"/>
      <c r="BK191" s="115"/>
      <c r="BL191" s="115"/>
      <c r="BM191" s="69"/>
      <c r="BN191" s="69"/>
      <c r="BO191" s="68"/>
      <c r="BP191" s="115"/>
      <c r="BQ191" s="115"/>
      <c r="BR191" s="115"/>
    </row>
    <row r="192" spans="1:70" ht="408">
      <c r="A192" s="74" t="s">
        <v>129</v>
      </c>
      <c r="B192" s="15" t="s">
        <v>130</v>
      </c>
      <c r="C192" s="15" t="s">
        <v>131</v>
      </c>
      <c r="D192" s="15" t="s">
        <v>132</v>
      </c>
      <c r="E192" s="15" t="s">
        <v>133</v>
      </c>
      <c r="F192" s="15">
        <f>COUNTIF(K192:EI192,"Yes")</f>
        <v>11</v>
      </c>
      <c r="G192" s="15">
        <f>COUNTIF(K192:EI192,"No")</f>
        <v>8</v>
      </c>
      <c r="H192" s="87">
        <f>F192/(F192+G192)</f>
        <v>0.5789473684210527</v>
      </c>
      <c r="I192" s="15" t="s">
        <v>30</v>
      </c>
      <c r="J192" s="15" t="s">
        <v>31</v>
      </c>
      <c r="K192" s="69" t="s">
        <v>645</v>
      </c>
      <c r="L192" s="68"/>
      <c r="M192" s="69" t="s">
        <v>135</v>
      </c>
      <c r="N192" s="41" t="s">
        <v>569</v>
      </c>
      <c r="O192" s="41"/>
      <c r="P192" s="41"/>
      <c r="Q192" s="69" t="s">
        <v>569</v>
      </c>
      <c r="R192" s="69"/>
      <c r="S192" s="69"/>
      <c r="T192" s="41" t="s">
        <v>645</v>
      </c>
      <c r="U192" s="41" t="s">
        <v>148</v>
      </c>
      <c r="V192" s="41"/>
      <c r="W192" s="69" t="s">
        <v>569</v>
      </c>
      <c r="X192" s="69"/>
      <c r="Y192" s="69" t="s">
        <v>28</v>
      </c>
      <c r="Z192" s="41" t="s">
        <v>645</v>
      </c>
      <c r="AA192" s="41" t="s">
        <v>196</v>
      </c>
      <c r="AB192" s="41" t="s">
        <v>197</v>
      </c>
      <c r="AC192" s="69" t="s">
        <v>989</v>
      </c>
      <c r="AD192" s="68"/>
      <c r="AE192" s="69" t="s">
        <v>134</v>
      </c>
      <c r="AF192" s="81"/>
      <c r="AG192" s="98"/>
      <c r="AH192" s="98"/>
      <c r="AI192" s="69" t="s">
        <v>569</v>
      </c>
      <c r="AJ192" s="69"/>
      <c r="AK192" s="69"/>
      <c r="AL192" s="41" t="s">
        <v>569</v>
      </c>
      <c r="AM192" s="41"/>
      <c r="AN192" s="41"/>
      <c r="AO192" s="69" t="s">
        <v>645</v>
      </c>
      <c r="AP192" s="69" t="s">
        <v>159</v>
      </c>
      <c r="AQ192" s="69"/>
      <c r="AR192" s="82" t="s">
        <v>645</v>
      </c>
      <c r="AS192" s="82"/>
      <c r="AT192" s="82" t="s">
        <v>1669</v>
      </c>
      <c r="AU192" s="69" t="s">
        <v>569</v>
      </c>
      <c r="AV192" s="69"/>
      <c r="AW192" s="69"/>
      <c r="AX192" s="41" t="s">
        <v>569</v>
      </c>
      <c r="AY192" s="41"/>
      <c r="AZ192" s="41"/>
      <c r="BA192" s="69" t="s">
        <v>645</v>
      </c>
      <c r="BB192" s="69" t="s">
        <v>2018</v>
      </c>
      <c r="BC192" s="69"/>
      <c r="BD192" s="41" t="s">
        <v>645</v>
      </c>
      <c r="BE192" s="41" t="s">
        <v>1999</v>
      </c>
      <c r="BF192" s="41"/>
      <c r="BG192" s="69" t="s">
        <v>645</v>
      </c>
      <c r="BH192" s="69" t="s">
        <v>1940</v>
      </c>
      <c r="BI192" s="69"/>
      <c r="BJ192" s="41" t="s">
        <v>645</v>
      </c>
      <c r="BK192" s="41" t="s">
        <v>1765</v>
      </c>
      <c r="BL192" s="41"/>
      <c r="BM192" s="69" t="s">
        <v>569</v>
      </c>
      <c r="BN192" s="69"/>
      <c r="BO192" s="69"/>
      <c r="BP192" s="41" t="s">
        <v>645</v>
      </c>
      <c r="BQ192" s="41"/>
      <c r="BR192" s="41" t="s">
        <v>1893</v>
      </c>
    </row>
  </sheetData>
  <sheetProtection/>
  <mergeCells count="20">
    <mergeCell ref="K9:M9"/>
    <mergeCell ref="N9:P9"/>
    <mergeCell ref="Q9:S9"/>
    <mergeCell ref="T9:V9"/>
    <mergeCell ref="W9:Y9"/>
    <mergeCell ref="Z9:AB9"/>
    <mergeCell ref="AI9:AK9"/>
    <mergeCell ref="AL9:AN9"/>
    <mergeCell ref="AO9:AQ9"/>
    <mergeCell ref="AR9:AT9"/>
    <mergeCell ref="AC9:AE9"/>
    <mergeCell ref="AF9:AH9"/>
    <mergeCell ref="BM9:BO9"/>
    <mergeCell ref="BP9:BR9"/>
    <mergeCell ref="AU9:AW9"/>
    <mergeCell ref="AX9:AZ9"/>
    <mergeCell ref="BA9:BC9"/>
    <mergeCell ref="BD9:BF9"/>
    <mergeCell ref="BJ9:BL9"/>
    <mergeCell ref="BG9:BI9"/>
  </mergeCells>
  <dataValidations count="4">
    <dataValidation type="list" allowBlank="1" showInputMessage="1" showErrorMessage="1" sqref="BJ51:BJ57 BD153:BD155 BD192 BD189 BD184 BD171 BD175 BD163 BG148:BG150 BG158:BG159 BG162:BG163 BG153:BG155 BA69:BA77 BA80:BA93 BA178:BA179 BA174:BA175 BA170:BA171 BA96:BA108 BA111:BA117 BA120:BA126 BA148:BA150 BA153:BA155 BA158:BA159 BA162:BA163 BA166:BA167 AR162:AR163 AR158:AR159 AR153:AR155 AR148:AR150 AR43:AR48 AR51:AR57 AR12:AR17 AR20:AR27 AR30:AR40 AR60:AR66 AR69:AR77 AR80:AR93 AR96:AR108 AR111:AR117 AR120:AR126 AR129:AR133 AR136:AR144 AL20:AL27 AL51:AL57 AL12:AL17 AL43:AL48 AL30:AL40 AL60:AL66 AL69:AL77 AL80:AL93 AL96:AL108 AL111:AL117 AL120:AL126 AL129:AL133 AL136:AL144 AF20:AF27 AF51:AF57 AF12:AF17 AF43:AF48 AF30:AF40 AF60:AF66 AF69:AF77 AF80:AF93 AF96:AF108 AF111:AF117 AF120:AF126 AF129:AF133 AF136:AF144 Q134 W134 AC136:AC144 AC129:AC133 AC120:AC126 AC20:AC27 AC96:AC108 AC80:AC93 AC69:AC77 AC60:AC66 AC30:AC40 AC43:AC48 AC12:AC17 AC51:AC57 AC111:AC117 BG136:BG144 BG129:BG133 BG120:BG126 BG111:BG117 BG96:BG108 BG20:BG27 BG69:BG77 BG60:BG66 BG30:BG40 BG43:BG48 BG12:BG17 BG51:BG57 BG80:BG93 Q12:Q16 AU20:AU27 Q158:Q159 AU51:AU57">
      <formula1>"Yes,No"</formula1>
    </dataValidation>
    <dataValidation type="list" allowBlank="1" showInputMessage="1" showErrorMessage="1" sqref="AU12:AU17 Q148:Q150 AU43:AU48 BA20:BA27 W148:W150 W153:W154 W158:W159 Z158 BG166:BG167 Z166:Z167 Z170:Z171 Z175 Z182:Z186 Z189 Z192 N192 N148:N150 N153:N155 N158:N159 N162:N163 N166:N167 N170:N171 N174:N175 N178:N179 N182:N186 N189 Q136:Q144 AU30:AU40 AO162:AO163 AO158:AO159 AU60:AU66 AO153:AO155 AO148:AO150 AI192 AO170:AO171 AO174:AO175 AO178:AO179 AI189 AI184 AO189 AI175 AO192 AI171 AO182:AO184 AI163 AO186 BP182:BP186 BP189 W162:W163 AR192 AR189 W166:W167 W174:W175 AR182:AR187 W171 AR178:AR179 W178:W179 AR170:AR171 AR174:AR175 AR166:AR167 W182:W186 W189 W192 AF148:AF150 AF153:AF155 AF158:AF159 AF162:AF163 AF166:AF167 AF170:AF171 AF174:AF175 AF178:AF179 AF182:AF186 AF189 AF192 AU69:AU77 AL192 AU80:AU93 BP192 Q153:Q155 Q162:Q163 AU96:AU108 Z163 BA129:BA133 BA136:BA144 BJ192 AU111:AU117 Q166:Q167 AX80:AX93 BJ12:BJ17 AU120:AU126 AL189 AU129:AU133 BG192 BJ43:BJ48 AL182:AL187 AU136:AU144 AL174:AL175 T148:T150 BJ30:BJ40 AC178:AC179">
      <formula1>"Yes,No"</formula1>
    </dataValidation>
    <dataValidation type="list" allowBlank="1" showInputMessage="1" showErrorMessage="1" sqref="Q170:Q171 AU182:AU186 BA182:BA186 BA51:BA57 BA12:BA17 BG189 BG178:BG179 AU192 AU189 Q174:Q175 Q184 AC174:AC175 AC170:AC171 BJ60:BJ66 BJ69:BJ77 T155 T163 AL166:AL167 AL170:AL171 AU178:AU179 AU174:AU175 AL162:AL163 AL158:AL159 AU170:AU171 AL153:AL155 AL148:AL150 BJ80:BJ93 T170:T171 T178:T179 T182:T186 T189 T192 BJ96:BJ108 BJ111:BJ117 BJ120:BJ126 BJ129:BJ133 AL178:AL179 AC166:AC167 Q189 AU148:AU150 AC162:AC163 Q192 AU153:AU155 AC159 Q178:Q179 AU158:AU159 AC153:AC155 BM192 AU162:AU163 AC148:AC150 BM189 AU166:AU167 BG174:BG175 BG170:BG171 BA43:BA48 BA30:BA40 BA192 BA189 BA60:BA66 AO166:AO167 AX129:AX133 AX120:AX126 AX111:AX117 AX96:AX108 AC182:AC186 AX69:AX77 AX60:AX66 AX30:AX40 AX43:AX48 AX12:AX17 AX51:AX57 AX20:AX27 AX136:AX144 AX182:AX187 AX192 AX189 AX178:AX179 AX170:AX171 AX174:AX175 AX148:AX150 AX153:AX155 AX158:AX159 AX162:AX163 AX166:AX167 BP136:BP144 BP129:BP133 BP120:BP126 BP111:BP117 BP96:BP108 BP80:BP93 BP69:BP77 BP60:BP66 BP30:BP40 BP43:BP48 BP12:BP17 BP51:BP57 BP20:BP27 BP148:BP150 BP153:BP155 BP158:BP159">
      <formula1>"Yes,No"</formula1>
    </dataValidation>
    <dataValidation type="list" allowBlank="1" showInputMessage="1" showErrorMessage="1" sqref="BP162:BP163 BP166:BP167 BP170:BP171 BP174:BP175 BP178:BP179 BJ136:BJ144 BJ20:BJ27 BJ148:BJ150 BJ153:BJ155 BJ158:BJ159 BJ162:BJ163 BJ166:BJ167 BJ170:BJ171 BJ174:BJ175 BJ178:BJ179 BJ182:BJ186 BJ189 BG182:BG186">
      <formula1>"Yes,No"</formula1>
    </dataValidation>
  </dataValidation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C23"/>
  <sheetViews>
    <sheetView zoomScale="85" zoomScaleNormal="85" zoomScalePageLayoutView="0" workbookViewId="0" topLeftCell="A1">
      <selection activeCell="A2" sqref="A2"/>
    </sheetView>
  </sheetViews>
  <sheetFormatPr defaultColWidth="9.140625" defaultRowHeight="12.75"/>
  <cols>
    <col min="1" max="2" width="47.7109375" style="3" customWidth="1"/>
    <col min="3" max="4" width="46.00390625" style="3" customWidth="1"/>
  </cols>
  <sheetData>
    <row r="1" spans="1:2" ht="23.25">
      <c r="A1" s="91" t="s">
        <v>560</v>
      </c>
      <c r="B1" s="2"/>
    </row>
    <row r="3" spans="1:3" ht="139.5" customHeight="1">
      <c r="A3" s="8" t="s">
        <v>1277</v>
      </c>
      <c r="B3" s="8" t="s">
        <v>211</v>
      </c>
      <c r="C3" s="14" t="s">
        <v>639</v>
      </c>
    </row>
    <row r="4" spans="1:3" ht="51">
      <c r="A4" s="77" t="s">
        <v>564</v>
      </c>
      <c r="B4" s="13" t="s">
        <v>566</v>
      </c>
      <c r="C4" s="13" t="s">
        <v>565</v>
      </c>
    </row>
    <row r="5" spans="1:3" ht="38.25">
      <c r="A5" s="77" t="s">
        <v>563</v>
      </c>
      <c r="B5" s="25" t="s">
        <v>554</v>
      </c>
      <c r="C5" s="25" t="s">
        <v>555</v>
      </c>
    </row>
    <row r="6" spans="1:3" ht="25.5">
      <c r="A6" s="77" t="s">
        <v>825</v>
      </c>
      <c r="B6" s="25" t="s">
        <v>826</v>
      </c>
      <c r="C6" s="25" t="s">
        <v>827</v>
      </c>
    </row>
    <row r="7" spans="1:3" ht="140.25">
      <c r="A7" s="77" t="s">
        <v>358</v>
      </c>
      <c r="B7" s="78" t="s">
        <v>359</v>
      </c>
      <c r="C7" s="36" t="s">
        <v>324</v>
      </c>
    </row>
    <row r="8" spans="1:3" ht="25.5">
      <c r="A8" s="77" t="s">
        <v>475</v>
      </c>
      <c r="B8" s="50" t="s">
        <v>464</v>
      </c>
      <c r="C8" s="50" t="s">
        <v>465</v>
      </c>
    </row>
    <row r="9" spans="1:3" ht="76.5">
      <c r="A9" s="77" t="s">
        <v>431</v>
      </c>
      <c r="B9" s="78" t="s">
        <v>430</v>
      </c>
      <c r="C9" s="36" t="s">
        <v>429</v>
      </c>
    </row>
    <row r="10" spans="1:3" ht="25.5">
      <c r="A10" s="77" t="s">
        <v>274</v>
      </c>
      <c r="B10" s="76" t="s">
        <v>275</v>
      </c>
      <c r="C10" s="76" t="s">
        <v>276</v>
      </c>
    </row>
    <row r="11" spans="1:3" ht="25.5">
      <c r="A11" s="77" t="s">
        <v>723</v>
      </c>
      <c r="B11" s="76" t="s">
        <v>724</v>
      </c>
      <c r="C11" s="76" t="s">
        <v>724</v>
      </c>
    </row>
    <row r="12" spans="1:3" ht="51">
      <c r="A12" s="77" t="s">
        <v>911</v>
      </c>
      <c r="B12" s="10" t="s">
        <v>1460</v>
      </c>
      <c r="C12" s="76" t="s">
        <v>1461</v>
      </c>
    </row>
    <row r="13" spans="1:3" ht="38.25">
      <c r="A13" s="77" t="s">
        <v>910</v>
      </c>
      <c r="B13" s="76" t="s">
        <v>912</v>
      </c>
      <c r="C13" s="76" t="s">
        <v>1461</v>
      </c>
    </row>
    <row r="14" spans="1:3" ht="38.25">
      <c r="A14" s="77" t="s">
        <v>138</v>
      </c>
      <c r="B14" s="10" t="s">
        <v>934</v>
      </c>
      <c r="C14" s="10" t="s">
        <v>935</v>
      </c>
    </row>
    <row r="15" spans="1:3" ht="89.25">
      <c r="A15" s="77" t="s">
        <v>998</v>
      </c>
      <c r="B15" s="76" t="s">
        <v>999</v>
      </c>
      <c r="C15" s="61" t="s">
        <v>1000</v>
      </c>
    </row>
    <row r="16" spans="1:3" ht="38.25">
      <c r="A16" s="77" t="s">
        <v>1752</v>
      </c>
      <c r="B16" s="83" t="s">
        <v>1753</v>
      </c>
      <c r="C16" s="83" t="s">
        <v>1754</v>
      </c>
    </row>
    <row r="17" spans="1:3" ht="38.25">
      <c r="A17" s="77" t="s">
        <v>417</v>
      </c>
      <c r="B17" s="76" t="s">
        <v>418</v>
      </c>
      <c r="C17" s="76" t="s">
        <v>569</v>
      </c>
    </row>
    <row r="18" spans="1:3" ht="38.25">
      <c r="A18" s="77" t="s">
        <v>2035</v>
      </c>
      <c r="B18" s="83" t="s">
        <v>2016</v>
      </c>
      <c r="C18" s="76"/>
    </row>
    <row r="19" spans="1:3" ht="140.25">
      <c r="A19" s="77" t="s">
        <v>2034</v>
      </c>
      <c r="B19" s="76" t="s">
        <v>2039</v>
      </c>
      <c r="C19" s="61" t="s">
        <v>2038</v>
      </c>
    </row>
    <row r="20" spans="1:3" ht="38.25">
      <c r="A20" s="77" t="s">
        <v>1934</v>
      </c>
      <c r="B20" s="76" t="s">
        <v>1935</v>
      </c>
      <c r="C20" s="61"/>
    </row>
    <row r="21" spans="1:3" ht="89.25">
      <c r="A21" s="77" t="s">
        <v>2065</v>
      </c>
      <c r="B21" s="117" t="s">
        <v>2066</v>
      </c>
      <c r="C21" s="76" t="s">
        <v>2067</v>
      </c>
    </row>
    <row r="22" spans="1:3" ht="63.75">
      <c r="A22" s="77" t="s">
        <v>1290</v>
      </c>
      <c r="B22" s="6" t="s">
        <v>1291</v>
      </c>
      <c r="C22" s="76" t="s">
        <v>569</v>
      </c>
    </row>
    <row r="23" spans="1:3" ht="38.25">
      <c r="A23" s="77" t="s">
        <v>1826</v>
      </c>
      <c r="B23" s="76" t="s">
        <v>1827</v>
      </c>
      <c r="C23" s="76" t="s">
        <v>1828</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21"/>
  <sheetViews>
    <sheetView zoomScale="85" zoomScaleNormal="85" zoomScalePageLayoutView="0" workbookViewId="0" topLeftCell="A1">
      <selection activeCell="A2" sqref="A2"/>
    </sheetView>
  </sheetViews>
  <sheetFormatPr defaultColWidth="9.140625" defaultRowHeight="12.75"/>
  <cols>
    <col min="1" max="1" width="7.8515625" style="0" customWidth="1"/>
    <col min="2" max="2" width="41.28125" style="0" customWidth="1"/>
    <col min="3" max="3" width="29.140625" style="0" customWidth="1"/>
    <col min="4" max="4" width="10.421875" style="0" customWidth="1"/>
    <col min="5" max="5" width="22.57421875" style="0" customWidth="1"/>
    <col min="6" max="6" width="51.28125" style="0" customWidth="1"/>
  </cols>
  <sheetData>
    <row r="1" ht="23.25">
      <c r="A1" s="89" t="s">
        <v>394</v>
      </c>
    </row>
    <row r="3" ht="12.75">
      <c r="A3" t="s">
        <v>395</v>
      </c>
    </row>
    <row r="5" spans="1:6" ht="25.5">
      <c r="A5" s="9" t="s">
        <v>393</v>
      </c>
      <c r="B5" s="9" t="s">
        <v>396</v>
      </c>
      <c r="C5" s="9" t="s">
        <v>397</v>
      </c>
      <c r="D5" s="9" t="s">
        <v>400</v>
      </c>
      <c r="E5" s="9" t="s">
        <v>401</v>
      </c>
      <c r="F5" s="9" t="s">
        <v>398</v>
      </c>
    </row>
    <row r="6" spans="1:6" ht="38.25">
      <c r="A6" s="10">
        <v>1</v>
      </c>
      <c r="B6" s="15" t="s">
        <v>1025</v>
      </c>
      <c r="C6" s="15" t="s">
        <v>399</v>
      </c>
      <c r="D6" s="106">
        <v>40247</v>
      </c>
      <c r="E6" s="107" t="s">
        <v>1026</v>
      </c>
      <c r="F6" s="15" t="s">
        <v>1027</v>
      </c>
    </row>
    <row r="7" spans="1:6" ht="127.5">
      <c r="A7" s="10">
        <v>2</v>
      </c>
      <c r="B7" s="15" t="s">
        <v>1063</v>
      </c>
      <c r="C7" s="15" t="s">
        <v>399</v>
      </c>
      <c r="D7" s="106">
        <v>40247</v>
      </c>
      <c r="E7" s="106" t="s">
        <v>402</v>
      </c>
      <c r="F7" s="15" t="s">
        <v>1064</v>
      </c>
    </row>
    <row r="8" spans="1:6" ht="102">
      <c r="A8" s="10">
        <v>3</v>
      </c>
      <c r="B8" s="15" t="s">
        <v>490</v>
      </c>
      <c r="C8" s="15" t="s">
        <v>399</v>
      </c>
      <c r="D8" s="106">
        <v>40247</v>
      </c>
      <c r="E8" s="15" t="s">
        <v>488</v>
      </c>
      <c r="F8" s="15" t="s">
        <v>489</v>
      </c>
    </row>
    <row r="9" spans="1:6" ht="102">
      <c r="A9" s="10">
        <v>4</v>
      </c>
      <c r="B9" s="15" t="s">
        <v>492</v>
      </c>
      <c r="C9" s="15" t="s">
        <v>399</v>
      </c>
      <c r="D9" s="106">
        <v>40247</v>
      </c>
      <c r="E9" s="15" t="s">
        <v>488</v>
      </c>
      <c r="F9" s="15" t="s">
        <v>489</v>
      </c>
    </row>
    <row r="10" spans="1:6" ht="25.5">
      <c r="A10" s="10">
        <v>5</v>
      </c>
      <c r="B10" s="15" t="s">
        <v>495</v>
      </c>
      <c r="C10" s="15" t="s">
        <v>399</v>
      </c>
      <c r="D10" s="106">
        <v>40247</v>
      </c>
      <c r="E10" s="15" t="s">
        <v>488</v>
      </c>
      <c r="F10" s="15" t="s">
        <v>496</v>
      </c>
    </row>
    <row r="11" spans="1:6" ht="63.75">
      <c r="A11" s="10">
        <v>6</v>
      </c>
      <c r="B11" s="15" t="s">
        <v>622</v>
      </c>
      <c r="C11" s="15" t="s">
        <v>399</v>
      </c>
      <c r="D11" s="106">
        <v>40247</v>
      </c>
      <c r="E11" s="15" t="s">
        <v>488</v>
      </c>
      <c r="F11" s="15" t="s">
        <v>489</v>
      </c>
    </row>
    <row r="12" spans="1:6" ht="102">
      <c r="A12" s="10">
        <v>7</v>
      </c>
      <c r="B12" s="15" t="s">
        <v>624</v>
      </c>
      <c r="C12" s="15" t="s">
        <v>399</v>
      </c>
      <c r="D12" s="106">
        <v>40247</v>
      </c>
      <c r="E12" s="15" t="s">
        <v>488</v>
      </c>
      <c r="F12" s="15" t="s">
        <v>489</v>
      </c>
    </row>
    <row r="13" spans="1:6" ht="51">
      <c r="A13" s="10">
        <v>8</v>
      </c>
      <c r="B13" s="15" t="s">
        <v>629</v>
      </c>
      <c r="C13" s="15" t="s">
        <v>399</v>
      </c>
      <c r="D13" s="106">
        <v>40247</v>
      </c>
      <c r="E13" s="15" t="s">
        <v>488</v>
      </c>
      <c r="F13" s="15" t="s">
        <v>489</v>
      </c>
    </row>
    <row r="14" spans="1:6" ht="76.5">
      <c r="A14" s="10">
        <v>9</v>
      </c>
      <c r="B14" s="15" t="s">
        <v>635</v>
      </c>
      <c r="C14" s="15" t="s">
        <v>399</v>
      </c>
      <c r="D14" s="106">
        <v>40247</v>
      </c>
      <c r="E14" s="15" t="s">
        <v>488</v>
      </c>
      <c r="F14" s="15" t="s">
        <v>636</v>
      </c>
    </row>
    <row r="15" spans="1:6" ht="25.5">
      <c r="A15" s="10">
        <v>10</v>
      </c>
      <c r="B15" s="15" t="s">
        <v>122</v>
      </c>
      <c r="C15" s="15" t="s">
        <v>399</v>
      </c>
      <c r="D15" s="106">
        <v>40247</v>
      </c>
      <c r="E15" s="15" t="s">
        <v>488</v>
      </c>
      <c r="F15" s="15" t="s">
        <v>489</v>
      </c>
    </row>
    <row r="16" spans="1:6" ht="38.25">
      <c r="A16" s="10">
        <v>11</v>
      </c>
      <c r="B16" s="15" t="s">
        <v>121</v>
      </c>
      <c r="C16" s="15" t="s">
        <v>399</v>
      </c>
      <c r="D16" s="106">
        <v>40247</v>
      </c>
      <c r="E16" s="15" t="s">
        <v>488</v>
      </c>
      <c r="F16" s="15" t="s">
        <v>489</v>
      </c>
    </row>
    <row r="17" spans="1:6" ht="76.5">
      <c r="A17" s="10">
        <v>12</v>
      </c>
      <c r="B17" s="15" t="s">
        <v>124</v>
      </c>
      <c r="C17" s="15" t="s">
        <v>399</v>
      </c>
      <c r="D17" s="106">
        <v>40247</v>
      </c>
      <c r="E17" s="15" t="s">
        <v>488</v>
      </c>
      <c r="F17" s="15" t="s">
        <v>489</v>
      </c>
    </row>
    <row r="18" spans="1:6" ht="51">
      <c r="A18" s="10">
        <v>13</v>
      </c>
      <c r="B18" s="15" t="s">
        <v>128</v>
      </c>
      <c r="C18" s="15" t="s">
        <v>399</v>
      </c>
      <c r="D18" s="106">
        <v>40247</v>
      </c>
      <c r="E18" s="15" t="s">
        <v>488</v>
      </c>
      <c r="F18" s="15" t="s">
        <v>489</v>
      </c>
    </row>
    <row r="19" spans="1:6" ht="25.5">
      <c r="A19" s="10">
        <v>14</v>
      </c>
      <c r="B19" s="10" t="s">
        <v>209</v>
      </c>
      <c r="C19" s="15" t="s">
        <v>399</v>
      </c>
      <c r="D19" s="106">
        <v>40248</v>
      </c>
      <c r="E19" s="10" t="s">
        <v>208</v>
      </c>
      <c r="F19" s="10" t="s">
        <v>207</v>
      </c>
    </row>
    <row r="20" spans="1:6" ht="244.5" customHeight="1">
      <c r="A20" s="10">
        <v>15</v>
      </c>
      <c r="B20" s="10" t="s">
        <v>1896</v>
      </c>
      <c r="C20" s="15" t="s">
        <v>399</v>
      </c>
      <c r="D20" s="106">
        <v>40249</v>
      </c>
      <c r="E20" s="10" t="s">
        <v>1894</v>
      </c>
      <c r="F20" s="10" t="s">
        <v>1895</v>
      </c>
    </row>
    <row r="21" spans="1:6" ht="246.75" customHeight="1">
      <c r="A21" s="10">
        <v>16</v>
      </c>
      <c r="B21" s="10" t="s">
        <v>1897</v>
      </c>
      <c r="C21" s="15" t="s">
        <v>399</v>
      </c>
      <c r="D21" s="106">
        <v>40249</v>
      </c>
      <c r="E21" s="10" t="s">
        <v>1894</v>
      </c>
      <c r="F21" s="10" t="s">
        <v>1895</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181"/>
  <sheetViews>
    <sheetView zoomScalePageLayoutView="0" workbookViewId="0" topLeftCell="A1">
      <selection activeCell="A2" sqref="A2"/>
    </sheetView>
  </sheetViews>
  <sheetFormatPr defaultColWidth="9.140625" defaultRowHeight="12.75"/>
  <cols>
    <col min="1" max="1" width="25.57421875" style="0" customWidth="1"/>
    <col min="2" max="2" width="20.28125" style="0" customWidth="1"/>
    <col min="23" max="23" width="60.00390625" style="0" customWidth="1"/>
  </cols>
  <sheetData>
    <row r="1" ht="23.25">
      <c r="A1" s="89" t="s">
        <v>1479</v>
      </c>
    </row>
    <row r="3" ht="12.75">
      <c r="A3" s="1" t="s">
        <v>1680</v>
      </c>
    </row>
    <row r="4" ht="12.75">
      <c r="A4" t="s">
        <v>1681</v>
      </c>
    </row>
    <row r="6" ht="12.75">
      <c r="A6" s="1" t="s">
        <v>1480</v>
      </c>
    </row>
    <row r="7" ht="12.75">
      <c r="A7" s="1"/>
    </row>
    <row r="8" ht="13.5" thickBot="1">
      <c r="A8" s="1"/>
    </row>
    <row r="9" spans="1:23" ht="65.25" customHeight="1" thickBot="1">
      <c r="A9" s="131" t="s">
        <v>1535</v>
      </c>
      <c r="B9" s="132" t="s">
        <v>703</v>
      </c>
      <c r="C9" s="148" t="s">
        <v>1536</v>
      </c>
      <c r="D9" s="154" t="s">
        <v>1997</v>
      </c>
      <c r="G9" s="1" t="s">
        <v>317</v>
      </c>
      <c r="K9" s="145">
        <f>H25</f>
        <v>131</v>
      </c>
      <c r="M9" s="2" t="s">
        <v>2005</v>
      </c>
      <c r="N9">
        <f>COUNTIF(D11:D181,"Yes")</f>
        <v>23</v>
      </c>
      <c r="W9" s="1" t="s">
        <v>2010</v>
      </c>
    </row>
    <row r="10" spans="1:23" ht="13.5" thickBot="1">
      <c r="A10" s="176" t="s">
        <v>705</v>
      </c>
      <c r="B10" s="177"/>
      <c r="C10" s="177"/>
      <c r="D10" s="155"/>
      <c r="G10" s="1" t="s">
        <v>1684</v>
      </c>
      <c r="K10" s="138">
        <f>AVERAGE(C11:C181)</f>
        <v>0.47547759159911446</v>
      </c>
      <c r="W10" s="147" t="s">
        <v>1798</v>
      </c>
    </row>
    <row r="11" spans="1:23" ht="13.5" thickBot="1">
      <c r="A11" s="122" t="s">
        <v>1481</v>
      </c>
      <c r="B11" s="123" t="s">
        <v>1489</v>
      </c>
      <c r="C11" s="149">
        <f>'3-CDS Data Needs'!H12</f>
        <v>0.95</v>
      </c>
      <c r="D11" s="156"/>
      <c r="G11" t="s">
        <v>2003</v>
      </c>
      <c r="K11" s="137">
        <f>AVERAGE(C11:C16,C20:C26,C28:C31,C33:C35,C43:C44,C47:C48,C51:C52,C54:C58,C61:C62,C65:C68,C71:C72,C74:C75,C76,C79:C88,C90,C93:C100,C102,C105:C106,C108:C112,C114:C118,C132:C181)</f>
        <v>0.5066764132553605</v>
      </c>
      <c r="W11" s="125" t="s">
        <v>923</v>
      </c>
    </row>
    <row r="12" spans="1:23" ht="13.5" thickBot="1">
      <c r="A12" s="122" t="s">
        <v>1482</v>
      </c>
      <c r="B12" s="123" t="s">
        <v>712</v>
      </c>
      <c r="C12" s="149">
        <f>'3-CDS Data Needs'!H13</f>
        <v>0.55</v>
      </c>
      <c r="D12" s="156"/>
      <c r="G12" t="s">
        <v>2004</v>
      </c>
      <c r="K12" s="137">
        <f>AVERAGE(C17:C18,C32,C36,C45:C46,C49,C53,C59,C69,C73,C77,C89,C91,C101,C103,C120:C124,C126,C128)</f>
        <v>0.32897877686543725</v>
      </c>
      <c r="W12" s="147" t="s">
        <v>183</v>
      </c>
    </row>
    <row r="13" spans="1:23" ht="13.5" thickBot="1">
      <c r="A13" s="122" t="s">
        <v>1483</v>
      </c>
      <c r="B13" s="130">
        <v>27444</v>
      </c>
      <c r="C13" s="149">
        <f>'3-CDS Data Needs'!H14</f>
        <v>0.75</v>
      </c>
      <c r="D13" s="156"/>
      <c r="G13" s="146" t="s">
        <v>1685</v>
      </c>
      <c r="W13" s="126" t="s">
        <v>663</v>
      </c>
    </row>
    <row r="14" spans="1:23" ht="30.75" customHeight="1" thickBot="1">
      <c r="A14" s="122" t="s">
        <v>1484</v>
      </c>
      <c r="B14" s="123" t="s">
        <v>648</v>
      </c>
      <c r="C14" s="149">
        <f>'3-CDS Data Needs'!H15</f>
        <v>0.75</v>
      </c>
      <c r="D14" s="156"/>
      <c r="G14" s="2" t="s">
        <v>1687</v>
      </c>
      <c r="H14" s="2" t="s">
        <v>1697</v>
      </c>
      <c r="I14" s="2" t="s">
        <v>1686</v>
      </c>
      <c r="W14" s="147" t="s">
        <v>302</v>
      </c>
    </row>
    <row r="15" spans="1:23" ht="13.5" thickBot="1">
      <c r="A15" s="122" t="s">
        <v>1485</v>
      </c>
      <c r="B15" s="123" t="s">
        <v>650</v>
      </c>
      <c r="C15" s="149">
        <f>'3-CDS Data Needs'!H16</f>
        <v>0.55</v>
      </c>
      <c r="D15" s="156"/>
      <c r="G15" t="s">
        <v>289</v>
      </c>
      <c r="H15" s="144">
        <f>COUNTIF(C11:C181,"&lt;0.1")</f>
        <v>2</v>
      </c>
      <c r="I15" s="137">
        <f aca="true" t="shared" si="0" ref="I15:I24">H15/131</f>
        <v>0.015267175572519083</v>
      </c>
      <c r="W15" s="147" t="s">
        <v>1205</v>
      </c>
    </row>
    <row r="16" spans="1:23" ht="13.5" thickBot="1">
      <c r="A16" s="122" t="s">
        <v>1486</v>
      </c>
      <c r="B16" s="123" t="s">
        <v>1490</v>
      </c>
      <c r="C16" s="149">
        <f>'3-CDS Data Needs'!H17</f>
        <v>0.4</v>
      </c>
      <c r="D16" s="156"/>
      <c r="G16" t="s">
        <v>1688</v>
      </c>
      <c r="H16" s="144">
        <f>COUNTIF(C11:C181,"&lt;0.2")-COUNTIF(C11:C181,"&lt;0.1")</f>
        <v>5</v>
      </c>
      <c r="I16" s="137">
        <f t="shared" si="0"/>
        <v>0.03816793893129771</v>
      </c>
      <c r="W16" s="147" t="s">
        <v>539</v>
      </c>
    </row>
    <row r="17" spans="1:23" ht="13.5" thickBot="1">
      <c r="A17" s="122" t="s">
        <v>1487</v>
      </c>
      <c r="B17" s="123" t="s">
        <v>1491</v>
      </c>
      <c r="C17" s="149">
        <f>'3-CDS Data Needs'!H148</f>
        <v>0.55</v>
      </c>
      <c r="D17" s="156" t="s">
        <v>645</v>
      </c>
      <c r="G17" t="s">
        <v>1689</v>
      </c>
      <c r="H17" s="144">
        <f>COUNTIF(C11:C181,"&lt;0.3")-COUNTIF(C11:C181,"&lt;0.2")</f>
        <v>19</v>
      </c>
      <c r="I17" s="137">
        <f t="shared" si="0"/>
        <v>0.1450381679389313</v>
      </c>
      <c r="W17" s="126" t="s">
        <v>1322</v>
      </c>
    </row>
    <row r="18" spans="1:23" ht="13.5" thickBot="1">
      <c r="A18" s="122" t="s">
        <v>1488</v>
      </c>
      <c r="B18" s="123" t="b">
        <v>1</v>
      </c>
      <c r="C18" s="149">
        <f>'3-CDS Data Needs'!H149</f>
        <v>0.10526315789473684</v>
      </c>
      <c r="D18" s="156" t="s">
        <v>645</v>
      </c>
      <c r="G18" t="s">
        <v>1690</v>
      </c>
      <c r="H18" s="144">
        <f>COUNTIF(C11:C181,"&lt;0.4")-COUNTIF(C11:C181,"&lt;0.3")</f>
        <v>24</v>
      </c>
      <c r="I18" s="137">
        <f t="shared" si="0"/>
        <v>0.183206106870229</v>
      </c>
      <c r="W18" s="147" t="s">
        <v>2007</v>
      </c>
    </row>
    <row r="19" spans="1:23" ht="13.5" thickBot="1">
      <c r="A19" s="176" t="s">
        <v>1396</v>
      </c>
      <c r="B19" s="177"/>
      <c r="C19" s="177"/>
      <c r="D19" s="155"/>
      <c r="G19" t="s">
        <v>1691</v>
      </c>
      <c r="H19" s="144">
        <f>COUNTIF(C11:C181,"&lt;0.5")-COUNTIF(C11:C181,"&lt;0.4")</f>
        <v>23</v>
      </c>
      <c r="I19" s="137">
        <f t="shared" si="0"/>
        <v>0.17557251908396945</v>
      </c>
      <c r="W19" s="147" t="s">
        <v>2008</v>
      </c>
    </row>
    <row r="20" spans="1:23" ht="13.5" thickBot="1">
      <c r="A20" s="122" t="s">
        <v>1492</v>
      </c>
      <c r="B20" s="123" t="s">
        <v>1493</v>
      </c>
      <c r="C20" s="149">
        <f>'3-CDS Data Needs'!H51</f>
        <v>0.65</v>
      </c>
      <c r="D20" s="156"/>
      <c r="G20" t="s">
        <v>1692</v>
      </c>
      <c r="H20" s="144">
        <f>COUNTIF(C11:C181,"&lt;0.6")-COUNTIF(C11:C181,"&lt;0.5")</f>
        <v>16</v>
      </c>
      <c r="I20" s="137">
        <f t="shared" si="0"/>
        <v>0.12213740458015267</v>
      </c>
      <c r="W20" s="127" t="s">
        <v>1447</v>
      </c>
    </row>
    <row r="21" spans="1:23" ht="13.5" thickBot="1">
      <c r="A21" s="122" t="s">
        <v>1404</v>
      </c>
      <c r="B21" s="123" t="s">
        <v>1494</v>
      </c>
      <c r="C21" s="149">
        <f>'3-CDS Data Needs'!H52</f>
        <v>0.75</v>
      </c>
      <c r="D21" s="156"/>
      <c r="G21" t="s">
        <v>1693</v>
      </c>
      <c r="H21" s="144">
        <f>COUNTIF(C11:C181,"&lt;0.7")-COUNTIF(C11:C181,"&lt;0.6")</f>
        <v>14</v>
      </c>
      <c r="I21" s="137">
        <f t="shared" si="0"/>
        <v>0.10687022900763359</v>
      </c>
      <c r="W21" s="127" t="s">
        <v>871</v>
      </c>
    </row>
    <row r="22" spans="1:23" ht="13.5" thickBot="1">
      <c r="A22" s="122" t="s">
        <v>1398</v>
      </c>
      <c r="B22" s="123" t="s">
        <v>1495</v>
      </c>
      <c r="C22" s="149">
        <f>'3-CDS Data Needs'!H53</f>
        <v>0.5</v>
      </c>
      <c r="D22" s="156"/>
      <c r="G22" t="s">
        <v>1694</v>
      </c>
      <c r="H22" s="144">
        <f>COUNTIF(C11:C181,"&lt;0.8")-COUNTIF(C11:C181,"&lt;0.7")</f>
        <v>19</v>
      </c>
      <c r="I22" s="137">
        <f t="shared" si="0"/>
        <v>0.1450381679389313</v>
      </c>
      <c r="W22" s="147" t="s">
        <v>171</v>
      </c>
    </row>
    <row r="23" spans="1:23" ht="13.5" thickBot="1">
      <c r="A23" s="122" t="s">
        <v>1408</v>
      </c>
      <c r="B23" s="123" t="s">
        <v>1496</v>
      </c>
      <c r="C23" s="149">
        <f>'3-CDS Data Needs'!H54</f>
        <v>0.6</v>
      </c>
      <c r="D23" s="156"/>
      <c r="G23" t="s">
        <v>1695</v>
      </c>
      <c r="H23" s="144">
        <f>COUNTIF(C11:C181,"&lt;0.9")-COUNTIF(C11:C181,"&lt;0.8")</f>
        <v>4</v>
      </c>
      <c r="I23" s="137">
        <f t="shared" si="0"/>
        <v>0.030534351145038167</v>
      </c>
      <c r="W23" s="147" t="s">
        <v>1984</v>
      </c>
    </row>
    <row r="24" spans="1:23" ht="13.5" thickBot="1">
      <c r="A24" s="122" t="s">
        <v>1497</v>
      </c>
      <c r="B24" s="123" t="s">
        <v>1498</v>
      </c>
      <c r="C24" s="149">
        <f>'3-CDS Data Needs'!H55</f>
        <v>0.65</v>
      </c>
      <c r="D24" s="156"/>
      <c r="G24" t="s">
        <v>1696</v>
      </c>
      <c r="H24" s="144">
        <f>COUNTIF(C11:C181,"&lt;=1.0")-COUNTIF(C11:C181,"&lt;0.9")</f>
        <v>5</v>
      </c>
      <c r="I24" s="137">
        <f t="shared" si="0"/>
        <v>0.03816793893129771</v>
      </c>
      <c r="W24" s="127" t="s">
        <v>436</v>
      </c>
    </row>
    <row r="25" spans="1:23" ht="13.5" thickBot="1">
      <c r="A25" s="122" t="s">
        <v>1417</v>
      </c>
      <c r="B25" s="123" t="s">
        <v>1499</v>
      </c>
      <c r="C25" s="149">
        <f>'3-CDS Data Needs'!H56</f>
        <v>0.45</v>
      </c>
      <c r="D25" s="156"/>
      <c r="G25" t="s">
        <v>288</v>
      </c>
      <c r="H25" s="144">
        <f>SUM(H15:H24)</f>
        <v>131</v>
      </c>
      <c r="W25" s="147" t="s">
        <v>972</v>
      </c>
    </row>
    <row r="26" spans="1:23" ht="13.5" thickBot="1">
      <c r="A26" s="122" t="s">
        <v>771</v>
      </c>
      <c r="B26" s="123" t="s">
        <v>1500</v>
      </c>
      <c r="C26" s="149">
        <f>'3-CDS Data Needs'!H57</f>
        <v>0.55</v>
      </c>
      <c r="D26" s="156"/>
      <c r="W26" s="128" t="s">
        <v>2050</v>
      </c>
    </row>
    <row r="27" spans="1:23" ht="13.5" thickBot="1">
      <c r="A27" s="176" t="s">
        <v>1437</v>
      </c>
      <c r="B27" s="177"/>
      <c r="C27" s="177"/>
      <c r="D27" s="155"/>
      <c r="W27" s="147" t="s">
        <v>973</v>
      </c>
    </row>
    <row r="28" spans="1:23" ht="13.5" thickBot="1">
      <c r="A28" s="122" t="s">
        <v>1421</v>
      </c>
      <c r="B28" s="123" t="s">
        <v>1501</v>
      </c>
      <c r="C28" s="149">
        <f>'3-CDS Data Needs'!H60</f>
        <v>0.85</v>
      </c>
      <c r="D28" s="156"/>
      <c r="W28" s="147" t="s">
        <v>2023</v>
      </c>
    </row>
    <row r="29" spans="1:23" ht="13.5" thickBot="1">
      <c r="A29" s="122" t="s">
        <v>1427</v>
      </c>
      <c r="B29" s="123" t="s">
        <v>1502</v>
      </c>
      <c r="C29" s="149">
        <f>'3-CDS Data Needs'!H61</f>
        <v>0.4</v>
      </c>
      <c r="D29" s="156"/>
      <c r="W29" s="129" t="s">
        <v>385</v>
      </c>
    </row>
    <row r="30" spans="1:23" ht="13.5" thickBot="1">
      <c r="A30" s="122" t="s">
        <v>1431</v>
      </c>
      <c r="B30" s="123" t="s">
        <v>1503</v>
      </c>
      <c r="C30" s="149">
        <f>'3-CDS Data Needs'!H62</f>
        <v>0.45</v>
      </c>
      <c r="D30" s="156"/>
      <c r="W30" s="147" t="s">
        <v>2009</v>
      </c>
    </row>
    <row r="31" spans="1:23" ht="13.5" thickBot="1">
      <c r="A31" s="122" t="s">
        <v>1497</v>
      </c>
      <c r="B31" s="123" t="s">
        <v>1504</v>
      </c>
      <c r="C31" s="149">
        <f>'3-CDS Data Needs'!H63</f>
        <v>0.7</v>
      </c>
      <c r="D31" s="156"/>
      <c r="W31" s="147" t="s">
        <v>885</v>
      </c>
    </row>
    <row r="32" spans="1:4" ht="13.5" thickBot="1">
      <c r="A32" s="122" t="s">
        <v>336</v>
      </c>
      <c r="B32" s="123" t="s">
        <v>1505</v>
      </c>
      <c r="C32" s="149">
        <f>'3-CDS Data Needs'!H162</f>
        <v>0.3157894736842105</v>
      </c>
      <c r="D32" s="156" t="s">
        <v>645</v>
      </c>
    </row>
    <row r="33" spans="1:4" ht="13.5" thickBot="1">
      <c r="A33" s="122" t="s">
        <v>1439</v>
      </c>
      <c r="B33" s="123" t="s">
        <v>1506</v>
      </c>
      <c r="C33" s="149">
        <f>'3-CDS Data Needs'!H64</f>
        <v>0.35</v>
      </c>
      <c r="D33" s="156"/>
    </row>
    <row r="34" spans="1:4" ht="13.5" thickBot="1">
      <c r="A34" s="122" t="s">
        <v>1507</v>
      </c>
      <c r="B34" s="123" t="s">
        <v>1499</v>
      </c>
      <c r="C34" s="149">
        <f>'3-CDS Data Needs'!H65</f>
        <v>0.25</v>
      </c>
      <c r="D34" s="156"/>
    </row>
    <row r="35" spans="1:4" ht="13.5" thickBot="1">
      <c r="A35" s="122" t="s">
        <v>1508</v>
      </c>
      <c r="B35" s="123" t="s">
        <v>1509</v>
      </c>
      <c r="C35" s="149">
        <f>'3-CDS Data Needs'!H66</f>
        <v>0.35</v>
      </c>
      <c r="D35" s="156"/>
    </row>
    <row r="36" spans="1:4" ht="13.5" thickBot="1">
      <c r="A36" s="122" t="s">
        <v>1037</v>
      </c>
      <c r="B36" s="123" t="s">
        <v>1510</v>
      </c>
      <c r="C36" s="149">
        <f>'3-CDS Data Needs'!H163</f>
        <v>0.2631578947368421</v>
      </c>
      <c r="D36" s="156" t="s">
        <v>645</v>
      </c>
    </row>
    <row r="37" spans="1:4" ht="18" customHeight="1" thickBot="1">
      <c r="A37" s="176" t="s">
        <v>1511</v>
      </c>
      <c r="B37" s="177"/>
      <c r="C37" s="177"/>
      <c r="D37" s="155"/>
    </row>
    <row r="38" spans="1:6" ht="13.5" thickBot="1">
      <c r="A38" s="122" t="s">
        <v>620</v>
      </c>
      <c r="B38" s="123" t="s">
        <v>1506</v>
      </c>
      <c r="C38" s="150" t="s">
        <v>1512</v>
      </c>
      <c r="D38" s="157"/>
      <c r="E38" s="124">
        <f>AVERAGE(C132,C138,C144,C150,C155,C161,C166,C172,C178)</f>
        <v>0.35233918128654973</v>
      </c>
      <c r="F38" s="124"/>
    </row>
    <row r="39" spans="1:6" ht="13.5" thickBot="1">
      <c r="A39" s="122" t="s">
        <v>1251</v>
      </c>
      <c r="B39" s="123"/>
      <c r="C39" s="150" t="s">
        <v>1512</v>
      </c>
      <c r="D39" s="157"/>
      <c r="E39" s="124">
        <f>AVERAGE(C133,C139,C145,C156,C167,C173,C179)</f>
        <v>0.5785714285714285</v>
      </c>
      <c r="F39" s="124"/>
    </row>
    <row r="40" spans="1:6" ht="13.5" thickBot="1">
      <c r="A40" s="122" t="s">
        <v>1380</v>
      </c>
      <c r="B40" s="123" t="s">
        <v>1513</v>
      </c>
      <c r="C40" s="150" t="s">
        <v>1512</v>
      </c>
      <c r="D40" s="157"/>
      <c r="E40" s="124">
        <f>AVERAGE(C134,C140,C146,C151,C157,C162,C168,C174,C180)</f>
        <v>0.2222222222222222</v>
      </c>
      <c r="F40" s="124"/>
    </row>
    <row r="41" spans="1:6" ht="13.5" thickBot="1">
      <c r="A41" s="122" t="s">
        <v>1507</v>
      </c>
      <c r="B41" s="123" t="s">
        <v>1499</v>
      </c>
      <c r="C41" s="150" t="s">
        <v>1512</v>
      </c>
      <c r="D41" s="157"/>
      <c r="E41" s="124">
        <f>AVERAGE(C135,C141,C147,C152,C158,C163,C169,C175,C181)</f>
        <v>0.3277777777777778</v>
      </c>
      <c r="F41" s="124"/>
    </row>
    <row r="42" spans="1:4" ht="13.5" thickBot="1">
      <c r="A42" s="176" t="s">
        <v>715</v>
      </c>
      <c r="B42" s="177"/>
      <c r="C42" s="177"/>
      <c r="D42" s="155"/>
    </row>
    <row r="43" spans="1:4" ht="13.5" thickBot="1">
      <c r="A43" s="122" t="s">
        <v>1379</v>
      </c>
      <c r="B43" s="123" t="s">
        <v>1514</v>
      </c>
      <c r="C43" s="149">
        <f>'3-CDS Data Needs'!H20</f>
        <v>0.65</v>
      </c>
      <c r="D43" s="156"/>
    </row>
    <row r="44" spans="1:4" ht="13.5" thickBot="1">
      <c r="A44" s="122" t="s">
        <v>717</v>
      </c>
      <c r="B44" s="123" t="s">
        <v>1515</v>
      </c>
      <c r="C44" s="149">
        <f>'3-CDS Data Needs'!H21</f>
        <v>0.95</v>
      </c>
      <c r="D44" s="156"/>
    </row>
    <row r="45" spans="1:4" ht="13.5" thickBot="1">
      <c r="A45" s="122" t="s">
        <v>1516</v>
      </c>
      <c r="B45" s="123" t="s">
        <v>1517</v>
      </c>
      <c r="C45" s="149">
        <f>'3-CDS Data Needs'!H154</f>
        <v>0.2631578947368421</v>
      </c>
      <c r="D45" s="156" t="s">
        <v>645</v>
      </c>
    </row>
    <row r="46" spans="1:4" ht="13.5" thickBot="1">
      <c r="A46" s="122" t="s">
        <v>362</v>
      </c>
      <c r="B46" s="123" t="s">
        <v>1518</v>
      </c>
      <c r="C46" s="149">
        <f>'3-CDS Data Needs'!H153</f>
        <v>0.3157894736842105</v>
      </c>
      <c r="D46" s="156" t="s">
        <v>645</v>
      </c>
    </row>
    <row r="47" spans="1:4" ht="13.5" thickBot="1">
      <c r="A47" s="122" t="s">
        <v>1339</v>
      </c>
      <c r="B47" s="123" t="s">
        <v>1519</v>
      </c>
      <c r="C47" s="149">
        <f>'3-CDS Data Needs'!H23</f>
        <v>0.65</v>
      </c>
      <c r="D47" s="156"/>
    </row>
    <row r="48" spans="1:4" ht="13.5" thickBot="1">
      <c r="A48" s="122" t="s">
        <v>1257</v>
      </c>
      <c r="B48" s="123" t="s">
        <v>1520</v>
      </c>
      <c r="C48" s="149">
        <f>'3-CDS Data Needs'!H24</f>
        <v>0.55</v>
      </c>
      <c r="D48" s="156"/>
    </row>
    <row r="49" spans="1:4" ht="13.5" thickBot="1">
      <c r="A49" s="122" t="s">
        <v>1521</v>
      </c>
      <c r="B49" s="123" t="s">
        <v>1522</v>
      </c>
      <c r="C49" s="149">
        <f>'3-CDS Data Needs'!H155</f>
        <v>0.05263157894736842</v>
      </c>
      <c r="D49" s="156" t="s">
        <v>645</v>
      </c>
    </row>
    <row r="50" spans="1:4" ht="13.5" thickBot="1">
      <c r="A50" s="176" t="s">
        <v>1362</v>
      </c>
      <c r="B50" s="177"/>
      <c r="C50" s="177"/>
      <c r="D50" s="155"/>
    </row>
    <row r="51" spans="1:4" ht="13.5" thickBot="1">
      <c r="A51" s="122" t="s">
        <v>1379</v>
      </c>
      <c r="B51" s="123" t="s">
        <v>1523</v>
      </c>
      <c r="C51" s="149">
        <f>'3-CDS Data Needs'!H30</f>
        <v>0.7</v>
      </c>
      <c r="D51" s="156"/>
    </row>
    <row r="52" spans="1:4" ht="13.5" thickBot="1">
      <c r="A52" s="122" t="s">
        <v>1363</v>
      </c>
      <c r="B52" s="123" t="s">
        <v>1524</v>
      </c>
      <c r="C52" s="149">
        <f>'3-CDS Data Needs'!H31</f>
        <v>1</v>
      </c>
      <c r="D52" s="156"/>
    </row>
    <row r="53" spans="1:4" ht="13.5" thickBot="1">
      <c r="A53" s="122" t="s">
        <v>1525</v>
      </c>
      <c r="B53" s="123" t="s">
        <v>1526</v>
      </c>
      <c r="C53" s="149">
        <f>'3-CDS Data Needs'!H158</f>
        <v>0.6666666666666666</v>
      </c>
      <c r="D53" s="156" t="s">
        <v>645</v>
      </c>
    </row>
    <row r="54" spans="1:4" ht="13.5" thickBot="1">
      <c r="A54" s="122" t="s">
        <v>1366</v>
      </c>
      <c r="B54" s="123" t="s">
        <v>1368</v>
      </c>
      <c r="C54" s="149">
        <f>'3-CDS Data Needs'!H32</f>
        <v>0.7</v>
      </c>
      <c r="D54" s="156"/>
    </row>
    <row r="55" spans="1:4" ht="13.5" thickBot="1">
      <c r="A55" s="122" t="s">
        <v>1369</v>
      </c>
      <c r="B55" s="123" t="s">
        <v>1371</v>
      </c>
      <c r="C55" s="149">
        <f>'3-CDS Data Needs'!H33</f>
        <v>0.7</v>
      </c>
      <c r="D55" s="156"/>
    </row>
    <row r="56" spans="1:4" ht="13.5" thickBot="1">
      <c r="A56" s="122" t="s">
        <v>1373</v>
      </c>
      <c r="B56" s="123" t="s">
        <v>1374</v>
      </c>
      <c r="C56" s="149">
        <f>'3-CDS Data Needs'!H34</f>
        <v>0.75</v>
      </c>
      <c r="D56" s="156"/>
    </row>
    <row r="57" spans="1:4" ht="13.5" thickBot="1">
      <c r="A57" s="122" t="s">
        <v>1527</v>
      </c>
      <c r="B57" s="123" t="s">
        <v>1528</v>
      </c>
      <c r="C57" s="149">
        <f>'3-CDS Data Needs'!H36</f>
        <v>0.6</v>
      </c>
      <c r="D57" s="156"/>
    </row>
    <row r="58" spans="1:4" ht="13.5" thickBot="1">
      <c r="A58" s="122" t="s">
        <v>1388</v>
      </c>
      <c r="B58" s="123" t="s">
        <v>1529</v>
      </c>
      <c r="C58" s="149">
        <f>'3-CDS Data Needs'!H37</f>
        <v>0.5</v>
      </c>
      <c r="D58" s="156"/>
    </row>
    <row r="59" spans="1:4" ht="13.5" thickBot="1">
      <c r="A59" s="122" t="s">
        <v>334</v>
      </c>
      <c r="B59" s="123" t="s">
        <v>614</v>
      </c>
      <c r="C59" s="149">
        <f>'3-CDS Data Needs'!H159</f>
        <v>0.631578947368421</v>
      </c>
      <c r="D59" s="156" t="s">
        <v>645</v>
      </c>
    </row>
    <row r="60" spans="1:4" ht="13.5" thickBot="1">
      <c r="A60" s="176" t="s">
        <v>780</v>
      </c>
      <c r="B60" s="177"/>
      <c r="C60" s="177"/>
      <c r="D60" s="155"/>
    </row>
    <row r="61" spans="1:4" ht="13.5" thickBot="1">
      <c r="A61" s="122" t="s">
        <v>1379</v>
      </c>
      <c r="B61" s="123" t="s">
        <v>1523</v>
      </c>
      <c r="C61" s="149">
        <f>'3-CDS Data Needs'!H43</f>
        <v>0.2</v>
      </c>
      <c r="D61" s="156"/>
    </row>
    <row r="62" spans="1:4" ht="13.5" thickBot="1">
      <c r="A62" s="122" t="s">
        <v>786</v>
      </c>
      <c r="B62" s="123" t="s">
        <v>1530</v>
      </c>
      <c r="C62" s="149">
        <f>'3-CDS Data Needs'!H44</f>
        <v>0.25</v>
      </c>
      <c r="D62" s="156"/>
    </row>
    <row r="63" spans="1:4" ht="13.5" thickBot="1">
      <c r="A63" s="122"/>
      <c r="B63" s="123"/>
      <c r="C63" s="149"/>
      <c r="D63" s="156"/>
    </row>
    <row r="64" spans="1:4" ht="13.5" thickBot="1">
      <c r="A64" s="176" t="s">
        <v>505</v>
      </c>
      <c r="B64" s="177"/>
      <c r="C64" s="177"/>
      <c r="D64" s="155"/>
    </row>
    <row r="65" spans="1:4" ht="13.5" thickBot="1">
      <c r="A65" s="122" t="s">
        <v>1566</v>
      </c>
      <c r="B65" s="123" t="s">
        <v>1567</v>
      </c>
      <c r="C65" s="149">
        <f>'3-CDS Data Needs'!H111</f>
        <v>0.45</v>
      </c>
      <c r="D65" s="156"/>
    </row>
    <row r="66" spans="1:4" ht="13.5" thickBot="1">
      <c r="A66" s="122" t="s">
        <v>1659</v>
      </c>
      <c r="B66" s="123" t="s">
        <v>1568</v>
      </c>
      <c r="C66" s="149">
        <f>'3-CDS Data Needs'!H112</f>
        <v>0.3</v>
      </c>
      <c r="D66" s="156"/>
    </row>
    <row r="67" spans="1:4" ht="13.5" thickBot="1">
      <c r="A67" s="122" t="s">
        <v>1569</v>
      </c>
      <c r="B67" s="123" t="s">
        <v>1570</v>
      </c>
      <c r="C67" s="149">
        <f>'3-CDS Data Needs'!H113</f>
        <v>0.3</v>
      </c>
      <c r="D67" s="156"/>
    </row>
    <row r="68" spans="1:4" ht="13.5" thickBot="1">
      <c r="A68" s="122" t="s">
        <v>1571</v>
      </c>
      <c r="B68" s="123" t="s">
        <v>1572</v>
      </c>
      <c r="C68" s="149">
        <f>'3-CDS Data Needs'!H114</f>
        <v>0.35</v>
      </c>
      <c r="D68" s="156"/>
    </row>
    <row r="69" spans="1:4" ht="13.5" thickBot="1">
      <c r="A69" s="122" t="s">
        <v>2001</v>
      </c>
      <c r="B69" s="123" t="s">
        <v>2002</v>
      </c>
      <c r="C69" s="149">
        <f>'3-CDS Data Needs'!H179</f>
        <v>0.05263157894736842</v>
      </c>
      <c r="D69" s="156" t="s">
        <v>645</v>
      </c>
    </row>
    <row r="70" spans="1:4" ht="13.5" thickBot="1">
      <c r="A70" s="176" t="s">
        <v>1537</v>
      </c>
      <c r="B70" s="177"/>
      <c r="C70" s="177"/>
      <c r="D70" s="155"/>
    </row>
    <row r="71" spans="1:4" ht="13.5" thickBot="1">
      <c r="A71" s="122" t="s">
        <v>729</v>
      </c>
      <c r="B71" s="123" t="s">
        <v>731</v>
      </c>
      <c r="C71" s="149">
        <f>'3-CDS Data Needs'!H69</f>
        <v>0.7</v>
      </c>
      <c r="D71" s="156"/>
    </row>
    <row r="72" spans="1:4" ht="13.5" thickBot="1">
      <c r="A72" s="122" t="s">
        <v>732</v>
      </c>
      <c r="B72" s="123" t="s">
        <v>1524</v>
      </c>
      <c r="C72" s="149">
        <f>'3-CDS Data Needs'!H70</f>
        <v>0.65</v>
      </c>
      <c r="D72" s="156"/>
    </row>
    <row r="73" spans="1:4" ht="13.5" thickBot="1">
      <c r="A73" s="122" t="s">
        <v>1538</v>
      </c>
      <c r="B73" s="123" t="s">
        <v>1526</v>
      </c>
      <c r="C73" s="149">
        <f>'3-CDS Data Needs'!H166</f>
        <v>0.47368421052631576</v>
      </c>
      <c r="D73" s="156" t="s">
        <v>645</v>
      </c>
    </row>
    <row r="74" spans="1:4" ht="13.5" thickBot="1">
      <c r="A74" s="122" t="s">
        <v>755</v>
      </c>
      <c r="B74" s="123" t="s">
        <v>1539</v>
      </c>
      <c r="C74" s="149">
        <f>'3-CDS Data Needs'!H71</f>
        <v>0.55</v>
      </c>
      <c r="D74" s="156"/>
    </row>
    <row r="75" spans="1:4" ht="13.5" thickBot="1">
      <c r="A75" s="122" t="s">
        <v>758</v>
      </c>
      <c r="B75" s="123" t="s">
        <v>1540</v>
      </c>
      <c r="C75" s="149">
        <f>'3-CDS Data Needs'!H72</f>
        <v>0.65</v>
      </c>
      <c r="D75" s="156"/>
    </row>
    <row r="76" spans="1:4" ht="13.5" thickBot="1">
      <c r="A76" s="122" t="s">
        <v>748</v>
      </c>
      <c r="B76" s="123" t="s">
        <v>1541</v>
      </c>
      <c r="C76" s="149">
        <f>'3-CDS Data Needs'!H74</f>
        <v>0.5</v>
      </c>
      <c r="D76" s="156"/>
    </row>
    <row r="77" spans="1:4" ht="13.5" thickBot="1">
      <c r="A77" s="122" t="s">
        <v>1542</v>
      </c>
      <c r="B77" s="123" t="s">
        <v>614</v>
      </c>
      <c r="C77" s="149">
        <f>'3-CDS Data Needs'!H167</f>
        <v>0.3157894736842105</v>
      </c>
      <c r="D77" s="156" t="s">
        <v>645</v>
      </c>
    </row>
    <row r="78" spans="1:4" ht="13.5" thickBot="1">
      <c r="A78" s="176" t="s">
        <v>769</v>
      </c>
      <c r="B78" s="177"/>
      <c r="C78" s="177"/>
      <c r="D78" s="155"/>
    </row>
    <row r="79" spans="1:4" ht="13.5" thickBot="1">
      <c r="A79" s="121" t="s">
        <v>1674</v>
      </c>
      <c r="B79" s="136" t="s">
        <v>1675</v>
      </c>
      <c r="C79" s="151">
        <f>'3-CDS Data Needs'!H80</f>
        <v>0.75</v>
      </c>
      <c r="D79" s="156"/>
    </row>
    <row r="80" spans="1:4" ht="13.5" thickBot="1">
      <c r="A80" s="122" t="s">
        <v>1129</v>
      </c>
      <c r="B80" s="123" t="s">
        <v>1590</v>
      </c>
      <c r="C80" s="149">
        <f>'3-CDS Data Needs'!H81</f>
        <v>0.75</v>
      </c>
      <c r="D80" s="156"/>
    </row>
    <row r="81" spans="1:4" ht="13.5" thickBot="1">
      <c r="A81" s="122" t="s">
        <v>1676</v>
      </c>
      <c r="B81" s="123" t="s">
        <v>1677</v>
      </c>
      <c r="C81" s="149">
        <f>'3-CDS Data Needs'!H82</f>
        <v>0.9</v>
      </c>
      <c r="D81" s="156"/>
    </row>
    <row r="82" spans="1:4" ht="13.5" thickBot="1">
      <c r="A82" s="122" t="s">
        <v>1678</v>
      </c>
      <c r="B82" s="123" t="s">
        <v>1557</v>
      </c>
      <c r="C82" s="149">
        <f>'3-CDS Data Needs'!H83</f>
        <v>0.65</v>
      </c>
      <c r="D82" s="156"/>
    </row>
    <row r="83" spans="1:4" ht="13.5" thickBot="1">
      <c r="A83" s="122" t="s">
        <v>811</v>
      </c>
      <c r="B83" s="123" t="s">
        <v>1679</v>
      </c>
      <c r="C83" s="149">
        <f>'3-CDS Data Needs'!H84</f>
        <v>0.65</v>
      </c>
      <c r="D83" s="156"/>
    </row>
    <row r="84" spans="1:4" ht="13.5" thickBot="1">
      <c r="A84" s="122" t="s">
        <v>1543</v>
      </c>
      <c r="B84" s="123" t="s">
        <v>1531</v>
      </c>
      <c r="C84" s="149">
        <f>'3-CDS Data Needs'!H85</f>
        <v>0.85</v>
      </c>
      <c r="D84" s="156"/>
    </row>
    <row r="85" spans="1:4" ht="13.5" thickBot="1">
      <c r="A85" s="122" t="s">
        <v>800</v>
      </c>
      <c r="B85" s="123" t="s">
        <v>1534</v>
      </c>
      <c r="C85" s="149">
        <f>'3-CDS Data Needs'!H86</f>
        <v>0.8</v>
      </c>
      <c r="D85" s="156"/>
    </row>
    <row r="86" spans="1:4" ht="13.5" thickBot="1">
      <c r="A86" s="122" t="s">
        <v>1127</v>
      </c>
      <c r="B86" s="123" t="s">
        <v>1544</v>
      </c>
      <c r="C86" s="149">
        <f>'3-CDS Data Needs'!H87</f>
        <v>0.7</v>
      </c>
      <c r="D86" s="156"/>
    </row>
    <row r="87" spans="1:4" ht="13.5" thickBot="1">
      <c r="A87" s="122" t="s">
        <v>1135</v>
      </c>
      <c r="B87" s="123" t="s">
        <v>1545</v>
      </c>
      <c r="C87" s="149">
        <f>'3-CDS Data Needs'!H88</f>
        <v>0.95</v>
      </c>
      <c r="D87" s="156"/>
    </row>
    <row r="88" spans="1:4" ht="13.5" thickBot="1">
      <c r="A88" s="122" t="s">
        <v>1546</v>
      </c>
      <c r="B88" s="123" t="s">
        <v>1547</v>
      </c>
      <c r="C88" s="149">
        <f>'3-CDS Data Needs'!H89</f>
        <v>0.55</v>
      </c>
      <c r="D88" s="156"/>
    </row>
    <row r="89" spans="1:4" ht="13.5" thickBot="1">
      <c r="A89" s="122" t="s">
        <v>453</v>
      </c>
      <c r="B89" s="123" t="s">
        <v>1548</v>
      </c>
      <c r="C89" s="149">
        <f>'3-CDS Data Needs'!H170</f>
        <v>0.2631578947368421</v>
      </c>
      <c r="D89" s="156" t="s">
        <v>645</v>
      </c>
    </row>
    <row r="90" spans="1:4" ht="13.5" thickBot="1">
      <c r="A90" s="122" t="s">
        <v>1549</v>
      </c>
      <c r="B90" s="123" t="s">
        <v>1509</v>
      </c>
      <c r="C90" s="149">
        <f>'3-CDS Data Needs'!H93</f>
        <v>0.35</v>
      </c>
      <c r="D90" s="156"/>
    </row>
    <row r="91" spans="1:4" ht="13.5" thickBot="1">
      <c r="A91" s="122" t="s">
        <v>1550</v>
      </c>
      <c r="B91" s="123" t="s">
        <v>1047</v>
      </c>
      <c r="C91" s="149">
        <f>'3-CDS Data Needs'!H171</f>
        <v>0.21052631578947367</v>
      </c>
      <c r="D91" s="156" t="s">
        <v>645</v>
      </c>
    </row>
    <row r="92" spans="1:4" ht="13.5" thickBot="1">
      <c r="A92" s="176" t="s">
        <v>1551</v>
      </c>
      <c r="B92" s="177"/>
      <c r="C92" s="177"/>
      <c r="D92" s="155"/>
    </row>
    <row r="93" spans="1:4" ht="13.5" thickBot="1">
      <c r="A93" s="122" t="s">
        <v>1552</v>
      </c>
      <c r="B93" s="123" t="s">
        <v>1553</v>
      </c>
      <c r="C93" s="149">
        <f>'3-CDS Data Needs'!H96</f>
        <v>0.75</v>
      </c>
      <c r="D93" s="156"/>
    </row>
    <row r="94" spans="1:4" ht="13.5" thickBot="1">
      <c r="A94" s="122" t="s">
        <v>1554</v>
      </c>
      <c r="B94" s="123" t="s">
        <v>1555</v>
      </c>
      <c r="C94" s="149">
        <f>'3-CDS Data Needs'!H97</f>
        <v>0.75</v>
      </c>
      <c r="D94" s="156"/>
    </row>
    <row r="95" spans="1:4" ht="13.5" thickBot="1">
      <c r="A95" s="122" t="s">
        <v>1159</v>
      </c>
      <c r="B95" s="123" t="s">
        <v>1683</v>
      </c>
      <c r="C95" s="149">
        <f>'3-CDS Data Needs'!H98</f>
        <v>0.4</v>
      </c>
      <c r="D95" s="156"/>
    </row>
    <row r="96" spans="1:4" ht="13.5" thickBot="1">
      <c r="A96" s="122" t="s">
        <v>1556</v>
      </c>
      <c r="B96" s="123" t="s">
        <v>1557</v>
      </c>
      <c r="C96" s="149">
        <f>'3-CDS Data Needs'!H99</f>
        <v>0.4</v>
      </c>
      <c r="D96" s="156"/>
    </row>
    <row r="97" spans="1:4" ht="13.5" thickBot="1">
      <c r="A97" s="122" t="s">
        <v>800</v>
      </c>
      <c r="B97" s="123" t="s">
        <v>1558</v>
      </c>
      <c r="C97" s="149">
        <f>'3-CDS Data Needs'!H101</f>
        <v>0.75</v>
      </c>
      <c r="D97" s="156"/>
    </row>
    <row r="98" spans="1:4" ht="13.5" thickBot="1">
      <c r="A98" s="122" t="s">
        <v>1127</v>
      </c>
      <c r="B98" s="123" t="s">
        <v>1559</v>
      </c>
      <c r="C98" s="149">
        <f>'3-CDS Data Needs'!H102</f>
        <v>0.5</v>
      </c>
      <c r="D98" s="156"/>
    </row>
    <row r="99" spans="1:4" ht="13.5" thickBot="1">
      <c r="A99" s="122" t="s">
        <v>1135</v>
      </c>
      <c r="B99" s="123" t="s">
        <v>1560</v>
      </c>
      <c r="C99" s="149">
        <f>'3-CDS Data Needs'!H103</f>
        <v>0.55</v>
      </c>
      <c r="D99" s="156"/>
    </row>
    <row r="100" spans="1:4" ht="13.5" thickBot="1">
      <c r="A100" s="122" t="s">
        <v>1546</v>
      </c>
      <c r="B100" s="123" t="s">
        <v>1561</v>
      </c>
      <c r="C100" s="149">
        <f>'3-CDS Data Needs'!H104</f>
        <v>0.5</v>
      </c>
      <c r="D100" s="156"/>
    </row>
    <row r="101" spans="1:4" ht="13.5" thickBot="1">
      <c r="A101" s="122" t="s">
        <v>1562</v>
      </c>
      <c r="B101" s="123" t="s">
        <v>1563</v>
      </c>
      <c r="C101" s="149">
        <f>'3-CDS Data Needs'!H174</f>
        <v>0.15789473684210525</v>
      </c>
      <c r="D101" s="156" t="s">
        <v>645</v>
      </c>
    </row>
    <row r="102" spans="1:4" ht="13.5" thickBot="1">
      <c r="A102" s="122" t="s">
        <v>1564</v>
      </c>
      <c r="B102" s="123" t="s">
        <v>1509</v>
      </c>
      <c r="C102" s="149">
        <f>'3-CDS Data Needs'!H108</f>
        <v>0.3</v>
      </c>
      <c r="D102" s="156"/>
    </row>
    <row r="103" spans="1:4" ht="13.5" thickBot="1">
      <c r="A103" s="122" t="s">
        <v>1550</v>
      </c>
      <c r="B103" s="123" t="s">
        <v>1565</v>
      </c>
      <c r="C103" s="149">
        <f>'3-CDS Data Needs'!H175</f>
        <v>0.10526315789473684</v>
      </c>
      <c r="D103" s="156" t="s">
        <v>645</v>
      </c>
    </row>
    <row r="104" spans="1:4" ht="13.5" thickBot="1">
      <c r="A104" s="176" t="s">
        <v>1532</v>
      </c>
      <c r="B104" s="177"/>
      <c r="C104" s="177"/>
      <c r="D104" s="155"/>
    </row>
    <row r="105" spans="1:4" ht="13.5" thickBot="1">
      <c r="A105" s="122" t="s">
        <v>1222</v>
      </c>
      <c r="B105" s="123" t="s">
        <v>1533</v>
      </c>
      <c r="C105" s="149">
        <f>'3-CDS Data Needs'!H120</f>
        <v>0.4</v>
      </c>
      <c r="D105" s="156"/>
    </row>
    <row r="106" spans="1:4" ht="13.5" thickBot="1">
      <c r="A106" s="122" t="s">
        <v>800</v>
      </c>
      <c r="B106" s="123" t="s">
        <v>1534</v>
      </c>
      <c r="C106" s="149">
        <f>'3-CDS Data Needs'!H122</f>
        <v>0.4</v>
      </c>
      <c r="D106" s="156"/>
    </row>
    <row r="107" spans="1:4" ht="13.5" thickBot="1">
      <c r="A107" s="176" t="s">
        <v>513</v>
      </c>
      <c r="B107" s="177"/>
      <c r="C107" s="177"/>
      <c r="D107" s="155"/>
    </row>
    <row r="108" spans="1:4" ht="13.5" thickBot="1">
      <c r="A108" s="122" t="s">
        <v>1379</v>
      </c>
      <c r="B108" s="123" t="s">
        <v>1573</v>
      </c>
      <c r="C108" s="149">
        <f>'3-CDS Data Needs'!H136</f>
        <v>0.7</v>
      </c>
      <c r="D108" s="156"/>
    </row>
    <row r="109" spans="1:4" ht="13.5" thickBot="1">
      <c r="A109" s="122" t="s">
        <v>1574</v>
      </c>
      <c r="B109" s="123" t="s">
        <v>1575</v>
      </c>
      <c r="C109" s="149">
        <f>'3-CDS Data Needs'!H137</f>
        <v>0.65</v>
      </c>
      <c r="D109" s="156"/>
    </row>
    <row r="110" spans="1:4" ht="13.5" thickBot="1">
      <c r="A110" s="122" t="s">
        <v>800</v>
      </c>
      <c r="B110" s="123" t="s">
        <v>1576</v>
      </c>
      <c r="C110" s="149">
        <f>'3-CDS Data Needs'!H139</f>
        <v>0.75</v>
      </c>
      <c r="D110" s="156"/>
    </row>
    <row r="111" spans="1:4" ht="13.5" thickBot="1">
      <c r="A111" s="122" t="s">
        <v>1135</v>
      </c>
      <c r="B111" s="123" t="s">
        <v>1577</v>
      </c>
      <c r="C111" s="149">
        <f>'3-CDS Data Needs'!H140</f>
        <v>0.45</v>
      </c>
      <c r="D111" s="156"/>
    </row>
    <row r="112" spans="1:4" ht="13.5" thickBot="1">
      <c r="A112" s="122" t="s">
        <v>1546</v>
      </c>
      <c r="B112" s="123" t="s">
        <v>1578</v>
      </c>
      <c r="C112" s="149">
        <f>'3-CDS Data Needs'!H141</f>
        <v>0.45</v>
      </c>
      <c r="D112" s="156"/>
    </row>
    <row r="113" spans="1:4" ht="13.5" thickBot="1">
      <c r="A113" s="176" t="s">
        <v>1242</v>
      </c>
      <c r="B113" s="177"/>
      <c r="C113" s="177"/>
      <c r="D113" s="155"/>
    </row>
    <row r="114" spans="1:4" ht="13.5" thickBot="1">
      <c r="A114" s="122" t="s">
        <v>1579</v>
      </c>
      <c r="B114" s="123" t="s">
        <v>1580</v>
      </c>
      <c r="C114" s="149">
        <f>'3-CDS Data Needs'!H129</f>
        <v>0.45</v>
      </c>
      <c r="D114" s="156"/>
    </row>
    <row r="115" spans="1:4" ht="13.5" thickBot="1">
      <c r="A115" s="122" t="s">
        <v>1248</v>
      </c>
      <c r="B115" s="123" t="s">
        <v>1581</v>
      </c>
      <c r="C115" s="149">
        <f>'3-CDS Data Needs'!H130</f>
        <v>0.4</v>
      </c>
      <c r="D115" s="156"/>
    </row>
    <row r="116" spans="1:4" ht="13.5" thickBot="1">
      <c r="A116" s="122" t="s">
        <v>1582</v>
      </c>
      <c r="B116" s="133">
        <v>39522</v>
      </c>
      <c r="C116" s="149">
        <f>'3-CDS Data Needs'!H131</f>
        <v>0.35</v>
      </c>
      <c r="D116" s="156"/>
    </row>
    <row r="117" spans="1:4" ht="13.5" thickBot="1">
      <c r="A117" s="122" t="s">
        <v>1253</v>
      </c>
      <c r="B117" s="123" t="s">
        <v>614</v>
      </c>
      <c r="C117" s="149">
        <f>'3-CDS Data Needs'!H132</f>
        <v>0.35</v>
      </c>
      <c r="D117" s="156"/>
    </row>
    <row r="118" spans="1:4" ht="13.5" thickBot="1">
      <c r="A118" s="122" t="s">
        <v>1257</v>
      </c>
      <c r="B118" s="123" t="s">
        <v>1583</v>
      </c>
      <c r="C118" s="149">
        <f>'3-CDS Data Needs'!H133</f>
        <v>0.3</v>
      </c>
      <c r="D118" s="156"/>
    </row>
    <row r="119" spans="1:4" ht="13.5" thickBot="1">
      <c r="A119" s="176" t="s">
        <v>1058</v>
      </c>
      <c r="B119" s="177"/>
      <c r="C119" s="177"/>
      <c r="D119" s="155"/>
    </row>
    <row r="120" spans="1:4" ht="13.5" thickBot="1">
      <c r="A120" s="122" t="s">
        <v>1059</v>
      </c>
      <c r="B120" s="123" t="s">
        <v>1584</v>
      </c>
      <c r="C120" s="149">
        <f>'3-CDS Data Needs'!H182</f>
        <v>0.42105263157894735</v>
      </c>
      <c r="D120" s="156" t="s">
        <v>645</v>
      </c>
    </row>
    <row r="121" spans="1:4" ht="13.5" thickBot="1">
      <c r="A121" s="122" t="s">
        <v>1585</v>
      </c>
      <c r="B121" s="123" t="s">
        <v>1911</v>
      </c>
      <c r="C121" s="149">
        <f>'3-CDS Data Needs'!H183</f>
        <v>0.2631578947368421</v>
      </c>
      <c r="D121" s="156" t="s">
        <v>645</v>
      </c>
    </row>
    <row r="122" spans="1:4" ht="13.5" thickBot="1">
      <c r="A122" s="122" t="s">
        <v>1586</v>
      </c>
      <c r="B122" s="123" t="s">
        <v>1584</v>
      </c>
      <c r="C122" s="149">
        <f>'3-CDS Data Needs'!H184</f>
        <v>0.3684210526315789</v>
      </c>
      <c r="D122" s="156" t="s">
        <v>645</v>
      </c>
    </row>
    <row r="123" spans="1:4" ht="13.5" thickBot="1">
      <c r="A123" s="122" t="s">
        <v>1587</v>
      </c>
      <c r="B123" s="123" t="s">
        <v>1911</v>
      </c>
      <c r="C123" s="149">
        <f>'3-CDS Data Needs'!H185</f>
        <v>0.47058823529411764</v>
      </c>
      <c r="D123" s="156" t="s">
        <v>645</v>
      </c>
    </row>
    <row r="124" spans="1:4" ht="13.5" thickBot="1">
      <c r="A124" s="122" t="s">
        <v>484</v>
      </c>
      <c r="B124" s="123" t="s">
        <v>1588</v>
      </c>
      <c r="C124" s="149">
        <f>'3-CDS Data Needs'!H186</f>
        <v>0.35294117647058826</v>
      </c>
      <c r="D124" s="156" t="s">
        <v>645</v>
      </c>
    </row>
    <row r="125" spans="1:4" ht="13.5" thickBot="1">
      <c r="A125" s="176" t="s">
        <v>1589</v>
      </c>
      <c r="B125" s="177"/>
      <c r="C125" s="177"/>
      <c r="D125" s="155"/>
    </row>
    <row r="126" spans="1:4" ht="13.5" thickBot="1">
      <c r="A126" s="122" t="s">
        <v>630</v>
      </c>
      <c r="B126" s="123" t="s">
        <v>1590</v>
      </c>
      <c r="C126" s="149">
        <f>'3-CDS Data Needs'!H189</f>
        <v>0.3684210526315789</v>
      </c>
      <c r="D126" s="156" t="s">
        <v>645</v>
      </c>
    </row>
    <row r="127" spans="1:4" ht="13.5" thickBot="1">
      <c r="A127" s="176" t="s">
        <v>126</v>
      </c>
      <c r="B127" s="177"/>
      <c r="C127" s="177"/>
      <c r="D127" s="155"/>
    </row>
    <row r="128" spans="1:4" ht="13.5" thickBot="1">
      <c r="A128" s="122" t="s">
        <v>129</v>
      </c>
      <c r="B128" s="123" t="s">
        <v>1591</v>
      </c>
      <c r="C128" s="149">
        <f>'3-CDS Data Needs'!H192</f>
        <v>0.5789473684210527</v>
      </c>
      <c r="D128" s="156" t="s">
        <v>645</v>
      </c>
    </row>
    <row r="129" spans="1:4" ht="12.75">
      <c r="A129" s="134"/>
      <c r="D129" s="26"/>
    </row>
    <row r="130" spans="1:4" ht="12.75">
      <c r="A130" s="1" t="s">
        <v>1698</v>
      </c>
      <c r="D130" s="26"/>
    </row>
    <row r="131" spans="1:4" ht="12.75">
      <c r="A131" s="139" t="s">
        <v>1656</v>
      </c>
      <c r="B131" s="26"/>
      <c r="C131" s="152"/>
      <c r="D131" s="26"/>
    </row>
    <row r="132" spans="1:4" ht="12.75">
      <c r="A132" s="140" t="s">
        <v>620</v>
      </c>
      <c r="B132" s="26"/>
      <c r="C132" s="153">
        <f>'3-CDS Data Needs'!H25</f>
        <v>0.42105263157894735</v>
      </c>
      <c r="D132" s="141"/>
    </row>
    <row r="133" spans="1:9" ht="12.75">
      <c r="A133" s="140" t="s">
        <v>1251</v>
      </c>
      <c r="B133" s="26"/>
      <c r="C133" s="153">
        <f>'3-CDS Data Needs'!H22</f>
        <v>0.75</v>
      </c>
      <c r="D133" s="141"/>
      <c r="I133" s="124"/>
    </row>
    <row r="134" spans="1:4" ht="12.75">
      <c r="A134" s="140" t="s">
        <v>1380</v>
      </c>
      <c r="B134" s="26"/>
      <c r="C134" s="153">
        <f>'3-CDS Data Needs'!H26</f>
        <v>0.2</v>
      </c>
      <c r="D134" s="141"/>
    </row>
    <row r="135" spans="1:4" ht="12.75">
      <c r="A135" s="140" t="s">
        <v>1507</v>
      </c>
      <c r="B135" s="26"/>
      <c r="C135" s="153">
        <f>'3-CDS Data Needs'!H27</f>
        <v>0.35</v>
      </c>
      <c r="D135" s="141"/>
    </row>
    <row r="136" spans="1:4" ht="12.75">
      <c r="A136" s="26"/>
      <c r="B136" s="26"/>
      <c r="C136" s="152"/>
      <c r="D136" s="26"/>
    </row>
    <row r="137" spans="1:4" ht="12.75">
      <c r="A137" s="139" t="s">
        <v>1657</v>
      </c>
      <c r="B137" s="26"/>
      <c r="C137" s="152"/>
      <c r="D137" s="26"/>
    </row>
    <row r="138" spans="1:4" ht="12.75">
      <c r="A138" s="140" t="s">
        <v>620</v>
      </c>
      <c r="B138" s="26"/>
      <c r="C138" s="153">
        <f>'3-CDS Data Needs'!H38</f>
        <v>0.4</v>
      </c>
      <c r="D138" s="141"/>
    </row>
    <row r="139" spans="1:4" ht="12.75">
      <c r="A139" s="140" t="s">
        <v>1251</v>
      </c>
      <c r="B139" s="26"/>
      <c r="C139" s="153">
        <f>'3-CDS Data Needs'!H35</f>
        <v>0.8</v>
      </c>
      <c r="D139" s="141"/>
    </row>
    <row r="140" spans="1:4" ht="12.75">
      <c r="A140" s="140" t="s">
        <v>1380</v>
      </c>
      <c r="B140" s="26"/>
      <c r="C140" s="153">
        <f>'3-CDS Data Needs'!H39</f>
        <v>0.25</v>
      </c>
      <c r="D140" s="141"/>
    </row>
    <row r="141" spans="1:4" ht="12.75">
      <c r="A141" s="140" t="s">
        <v>1507</v>
      </c>
      <c r="B141" s="26"/>
      <c r="C141" s="153">
        <f>'3-CDS Data Needs'!H40</f>
        <v>0.4</v>
      </c>
      <c r="D141" s="141"/>
    </row>
    <row r="142" spans="1:4" ht="12.75">
      <c r="A142" s="26"/>
      <c r="B142" s="26"/>
      <c r="C142" s="152"/>
      <c r="D142" s="26"/>
    </row>
    <row r="143" spans="1:4" ht="12.75">
      <c r="A143" s="139" t="s">
        <v>1699</v>
      </c>
      <c r="B143" s="26"/>
      <c r="C143" s="152"/>
      <c r="D143" s="26"/>
    </row>
    <row r="144" spans="1:4" ht="12.75">
      <c r="A144" s="140" t="s">
        <v>620</v>
      </c>
      <c r="B144" s="26"/>
      <c r="C144" s="153">
        <f>'3-CDS Data Needs'!H46</f>
        <v>0.2</v>
      </c>
      <c r="D144" s="141"/>
    </row>
    <row r="145" spans="1:4" ht="12.75">
      <c r="A145" s="140" t="s">
        <v>1251</v>
      </c>
      <c r="B145" s="26"/>
      <c r="C145" s="153">
        <f>'3-CDS Data Needs'!H45</f>
        <v>0.25</v>
      </c>
      <c r="D145" s="141"/>
    </row>
    <row r="146" spans="1:4" ht="12.75">
      <c r="A146" s="140" t="s">
        <v>1380</v>
      </c>
      <c r="B146" s="26"/>
      <c r="C146" s="153">
        <f>'3-CDS Data Needs'!H47</f>
        <v>0.2</v>
      </c>
      <c r="D146" s="141"/>
    </row>
    <row r="147" spans="1:4" ht="12.75">
      <c r="A147" s="140" t="s">
        <v>1507</v>
      </c>
      <c r="B147" s="26"/>
      <c r="C147" s="153">
        <f>'3-CDS Data Needs'!H48</f>
        <v>0.2</v>
      </c>
      <c r="D147" s="141"/>
    </row>
    <row r="148" spans="1:4" ht="12.75">
      <c r="A148" s="26"/>
      <c r="B148" s="26"/>
      <c r="C148" s="152"/>
      <c r="D148" s="26"/>
    </row>
    <row r="149" spans="1:4" ht="12.75">
      <c r="A149" s="139" t="s">
        <v>1700</v>
      </c>
      <c r="B149" s="26"/>
      <c r="C149" s="152"/>
      <c r="D149" s="26"/>
    </row>
    <row r="150" spans="1:4" ht="12.75">
      <c r="A150" s="140" t="s">
        <v>620</v>
      </c>
      <c r="B150" s="26"/>
      <c r="C150" s="153">
        <f>'3-CDS Data Needs'!H115</f>
        <v>0.2</v>
      </c>
      <c r="D150" s="141"/>
    </row>
    <row r="151" spans="1:4" ht="12.75">
      <c r="A151" s="140" t="s">
        <v>1380</v>
      </c>
      <c r="B151" s="26"/>
      <c r="C151" s="153">
        <f>'3-CDS Data Needs'!H116</f>
        <v>0.15</v>
      </c>
      <c r="D151" s="141"/>
    </row>
    <row r="152" spans="1:4" ht="12.75">
      <c r="A152" s="140" t="s">
        <v>1507</v>
      </c>
      <c r="B152" s="26"/>
      <c r="C152" s="153">
        <f>'3-CDS Data Needs'!H117</f>
        <v>0.25</v>
      </c>
      <c r="D152" s="141"/>
    </row>
    <row r="153" spans="1:4" ht="12.75">
      <c r="A153" s="26"/>
      <c r="B153" s="26"/>
      <c r="C153" s="152"/>
      <c r="D153" s="26"/>
    </row>
    <row r="154" spans="1:4" ht="12.75">
      <c r="A154" s="139" t="s">
        <v>1701</v>
      </c>
      <c r="B154" s="26"/>
      <c r="C154" s="152"/>
      <c r="D154" s="26"/>
    </row>
    <row r="155" spans="1:4" ht="12.75">
      <c r="A155" s="140" t="s">
        <v>620</v>
      </c>
      <c r="B155" s="26"/>
      <c r="C155" s="153">
        <f>'3-CDS Data Needs'!H76</f>
        <v>0.4</v>
      </c>
      <c r="D155" s="141"/>
    </row>
    <row r="156" spans="1:4" ht="12.75">
      <c r="A156" s="140" t="s">
        <v>1251</v>
      </c>
      <c r="B156" s="26"/>
      <c r="C156" s="153">
        <f>'3-CDS Data Needs'!H73</f>
        <v>0.55</v>
      </c>
      <c r="D156" s="141"/>
    </row>
    <row r="157" spans="1:4" ht="12.75">
      <c r="A157" s="140" t="s">
        <v>1380</v>
      </c>
      <c r="B157" s="26"/>
      <c r="C157" s="153">
        <f>'3-CDS Data Needs'!H75</f>
        <v>0.25</v>
      </c>
      <c r="D157" s="141"/>
    </row>
    <row r="158" spans="1:4" ht="12.75">
      <c r="A158" s="140" t="s">
        <v>1507</v>
      </c>
      <c r="B158" s="26"/>
      <c r="C158" s="153">
        <f>'3-CDS Data Needs'!H77</f>
        <v>0.3</v>
      </c>
      <c r="D158" s="141"/>
    </row>
    <row r="159" spans="1:4" ht="12.75">
      <c r="A159" s="26"/>
      <c r="B159" s="26"/>
      <c r="C159" s="152"/>
      <c r="D159" s="26"/>
    </row>
    <row r="160" spans="1:4" ht="12.75">
      <c r="A160" s="139" t="s">
        <v>1682</v>
      </c>
      <c r="B160" s="26"/>
      <c r="C160" s="152"/>
      <c r="D160" s="26"/>
    </row>
    <row r="161" spans="1:4" ht="12.75">
      <c r="A161" s="140" t="s">
        <v>620</v>
      </c>
      <c r="B161" s="26"/>
      <c r="C161" s="153">
        <f>'3-CDS Data Needs'!H90</f>
        <v>0.5</v>
      </c>
      <c r="D161" s="141"/>
    </row>
    <row r="162" spans="1:4" ht="12.75">
      <c r="A162" s="140" t="s">
        <v>1380</v>
      </c>
      <c r="B162" s="26"/>
      <c r="C162" s="153">
        <f>'3-CDS Data Needs'!H91</f>
        <v>0.2</v>
      </c>
      <c r="D162" s="141"/>
    </row>
    <row r="163" spans="1:4" ht="12.75">
      <c r="A163" s="140" t="s">
        <v>1507</v>
      </c>
      <c r="B163" s="26"/>
      <c r="C163" s="153">
        <f>'3-CDS Data Needs'!H92</f>
        <v>0.4</v>
      </c>
      <c r="D163" s="141"/>
    </row>
    <row r="164" spans="1:4" ht="12.75">
      <c r="A164" s="26"/>
      <c r="B164" s="26"/>
      <c r="C164" s="152"/>
      <c r="D164" s="26"/>
    </row>
    <row r="165" spans="1:4" ht="12.75">
      <c r="A165" s="139" t="s">
        <v>1702</v>
      </c>
      <c r="B165" s="26"/>
      <c r="C165" s="152"/>
      <c r="D165" s="26"/>
    </row>
    <row r="166" spans="1:4" ht="12.75">
      <c r="A166" s="140" t="s">
        <v>620</v>
      </c>
      <c r="B166" s="26"/>
      <c r="C166" s="153">
        <f>'3-CDS Data Needs'!H105</f>
        <v>0.35</v>
      </c>
      <c r="D166" s="141"/>
    </row>
    <row r="167" spans="1:4" ht="12.75">
      <c r="A167" s="140" t="s">
        <v>1251</v>
      </c>
      <c r="B167" s="26"/>
      <c r="C167" s="153">
        <f>'3-CDS Data Needs'!H100</f>
        <v>0.75</v>
      </c>
      <c r="D167" s="141"/>
    </row>
    <row r="168" spans="1:4" ht="12.75">
      <c r="A168" s="140" t="s">
        <v>1380</v>
      </c>
      <c r="B168" s="26"/>
      <c r="C168" s="153">
        <f>'3-CDS Data Needs'!H106</f>
        <v>0.3</v>
      </c>
      <c r="D168" s="141"/>
    </row>
    <row r="169" spans="1:4" ht="12.75">
      <c r="A169" s="140" t="s">
        <v>1507</v>
      </c>
      <c r="B169" s="26"/>
      <c r="C169" s="153">
        <f>'3-CDS Data Needs'!H107</f>
        <v>0.45</v>
      </c>
      <c r="D169" s="141"/>
    </row>
    <row r="170" spans="1:4" ht="12.75">
      <c r="A170" s="26"/>
      <c r="B170" s="26"/>
      <c r="C170" s="152"/>
      <c r="D170" s="26"/>
    </row>
    <row r="171" spans="1:4" ht="12.75">
      <c r="A171" s="139" t="s">
        <v>1703</v>
      </c>
      <c r="B171" s="26"/>
      <c r="C171" s="152"/>
      <c r="D171" s="26"/>
    </row>
    <row r="172" spans="1:4" ht="12.75">
      <c r="A172" s="140" t="s">
        <v>620</v>
      </c>
      <c r="B172" s="26"/>
      <c r="C172" s="153">
        <f>'3-CDS Data Needs'!H142</f>
        <v>0.4</v>
      </c>
      <c r="D172" s="141"/>
    </row>
    <row r="173" spans="1:4" ht="12.75">
      <c r="A173" s="140" t="s">
        <v>1251</v>
      </c>
      <c r="B173" s="26"/>
      <c r="C173" s="153">
        <f>'3-CDS Data Needs'!H138</f>
        <v>0.65</v>
      </c>
      <c r="D173" s="141"/>
    </row>
    <row r="174" spans="1:4" ht="12.75">
      <c r="A174" s="140" t="s">
        <v>1380</v>
      </c>
      <c r="B174" s="26"/>
      <c r="C174" s="153">
        <f>'3-CDS Data Needs'!H143</f>
        <v>0.3</v>
      </c>
      <c r="D174" s="141"/>
    </row>
    <row r="175" spans="1:4" ht="12.75">
      <c r="A175" s="140" t="s">
        <v>1507</v>
      </c>
      <c r="B175" s="26"/>
      <c r="C175" s="153">
        <f>'3-CDS Data Needs'!H144</f>
        <v>0.35</v>
      </c>
      <c r="D175" s="141"/>
    </row>
    <row r="176" spans="1:4" ht="12.75">
      <c r="A176" s="26"/>
      <c r="B176" s="26"/>
      <c r="C176" s="152"/>
      <c r="D176" s="26"/>
    </row>
    <row r="177" spans="1:4" ht="12.75">
      <c r="A177" s="139" t="s">
        <v>1658</v>
      </c>
      <c r="B177" s="26"/>
      <c r="C177" s="152"/>
      <c r="D177" s="26"/>
    </row>
    <row r="178" spans="1:4" ht="12.75">
      <c r="A178" s="140" t="s">
        <v>620</v>
      </c>
      <c r="B178" s="26"/>
      <c r="C178" s="153">
        <f>'3-CDS Data Needs'!H123</f>
        <v>0.3</v>
      </c>
      <c r="D178" s="141"/>
    </row>
    <row r="179" spans="1:4" ht="12.75">
      <c r="A179" s="140" t="s">
        <v>1251</v>
      </c>
      <c r="B179" s="26"/>
      <c r="C179" s="153">
        <f>'3-CDS Data Needs'!H121</f>
        <v>0.3</v>
      </c>
      <c r="D179" s="141"/>
    </row>
    <row r="180" spans="1:4" ht="12.75">
      <c r="A180" s="140" t="s">
        <v>1380</v>
      </c>
      <c r="B180" s="26"/>
      <c r="C180" s="153">
        <f>'3-CDS Data Needs'!H125</f>
        <v>0.15</v>
      </c>
      <c r="D180" s="141"/>
    </row>
    <row r="181" spans="1:4" ht="12.75">
      <c r="A181" s="140" t="s">
        <v>1507</v>
      </c>
      <c r="B181" s="26"/>
      <c r="C181" s="153">
        <f>'3-CDS Data Needs'!H126</f>
        <v>0.25</v>
      </c>
      <c r="D181" s="141"/>
    </row>
  </sheetData>
  <sheetProtection/>
  <mergeCells count="17">
    <mergeCell ref="A78:C78"/>
    <mergeCell ref="A10:C10"/>
    <mergeCell ref="A19:C19"/>
    <mergeCell ref="A27:C27"/>
    <mergeCell ref="A37:C37"/>
    <mergeCell ref="A42:C42"/>
    <mergeCell ref="A50:C50"/>
    <mergeCell ref="A92:C92"/>
    <mergeCell ref="A60:C60"/>
    <mergeCell ref="A104:C104"/>
    <mergeCell ref="A127:C127"/>
    <mergeCell ref="A64:C64"/>
    <mergeCell ref="A107:C107"/>
    <mergeCell ref="A113:C113"/>
    <mergeCell ref="A119:C119"/>
    <mergeCell ref="A125:C125"/>
    <mergeCell ref="A70:C7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Duke Community and Family Medicine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Kensaku Kawamoto</dc:creator>
  <cp:keywords/>
  <dc:description/>
  <cp:lastModifiedBy>Kensaku Kawamoto</cp:lastModifiedBy>
  <cp:lastPrinted>2010-02-22T16:07:13Z</cp:lastPrinted>
  <dcterms:created xsi:type="dcterms:W3CDTF">2010-02-20T07:23:15Z</dcterms:created>
  <dcterms:modified xsi:type="dcterms:W3CDTF">2010-03-19T20:25:58Z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